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'BULK'!$A$1:$K$116</definedName>
    <definedName name="_xlnm.Print_Area" localSheetId="0">'LINEUP'!$A$1:$K$135</definedName>
    <definedName name="_xlnm.Print_Area" localSheetId="3">'Partial Recap'!$A$1:$L$107</definedName>
  </definedNames>
  <calcPr fullCalcOnLoad="1"/>
</workbook>
</file>

<file path=xl/sharedStrings.xml><?xml version="1.0" encoding="utf-8"?>
<sst xmlns="http://schemas.openxmlformats.org/spreadsheetml/2006/main" count="730" uniqueCount="184">
  <si>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</si>
  <si>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</si>
  <si>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</si>
  <si>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</si>
  <si>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</si>
  <si>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</si>
  <si>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</si>
  <si>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</si>
  <si>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</si>
  <si>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</si>
  <si>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</si>
  <si>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</si>
  <si>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</si>
  <si>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</si>
  <si>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</si>
  <si>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</si>
  <si>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</si>
  <si>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</si>
  <si>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</si>
  <si>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</si>
  <si>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</si>
  <si>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</si>
  <si>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</si>
  <si>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</si>
  <si>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</si>
  <si>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</si>
  <si>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</si>
  <si>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</si>
  <si>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</si>
  <si>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</si>
  <si>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</si>
  <si>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</si>
  <si>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</si>
  <si>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</si>
  <si>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</si>
  <si>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</si>
  <si>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</si>
  <si>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</si>
  <si>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</si>
  <si>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</si>
  <si>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</si>
  <si>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</si>
  <si>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</si>
  <si>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</si>
  <si>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</si>
  <si>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</si>
  <si>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</si>
  <si>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</si>
  <si>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</si>
  <si>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</si>
  <si>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</si>
  <si>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</si>
  <si>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</si>
  <si>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</si>
  <si>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</si>
  <si>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</si>
  <si>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</si>
  <si>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</si>
  <si>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</si>
  <si>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</si>
  <si>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</si>
  <si>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</si>
  <si>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</si>
  <si>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</si>
  <si>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</si>
  <si>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</si>
  <si>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</si>
  <si>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</si>
  <si>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</si>
  <si>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</si>
  <si>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</si>
  <si>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</si>
  <si>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</si>
  <si>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</si>
  <si>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</si>
  <si>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</si>
  <si>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</si>
  <si>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</si>
  <si>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</si>
  <si>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</si>
  <si>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</si>
  <si>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</si>
  <si>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</si>
  <si>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</si>
  <si>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</si>
  <si>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</si>
  <si>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</si>
  <si>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</si>
  <si>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MALAYSIA</t>
  </si>
  <si>
    <t>B150</t>
  </si>
  <si>
    <t>TONG DA</t>
  </si>
  <si>
    <t>LAGOS NIGERIA</t>
  </si>
  <si>
    <t>COOS BAY 2nd</t>
  </si>
  <si>
    <t>COOS BAY 1st</t>
  </si>
  <si>
    <t>KAKINADA, INDIA</t>
  </si>
  <si>
    <t>TBC</t>
  </si>
  <si>
    <t>MAURITANIA</t>
  </si>
  <si>
    <t>SOLAR</t>
  </si>
  <si>
    <t>FREDERIKE OLDENDORF</t>
  </si>
  <si>
    <t>YANGZHOU CONFIDENCE</t>
  </si>
  <si>
    <t>BRIGITTE</t>
  </si>
  <si>
    <t>ALGERIA</t>
  </si>
  <si>
    <t>SHOVELER</t>
  </si>
  <si>
    <t>RUDDY</t>
  </si>
  <si>
    <t>YI LONG SHAN</t>
  </si>
  <si>
    <t>CHRISTINA IV</t>
  </si>
  <si>
    <t>CHITTAGONG, BANGLADESH</t>
  </si>
  <si>
    <t>ANTHEMIS</t>
  </si>
  <si>
    <t>OCEAN NEPTUNE</t>
  </si>
  <si>
    <t>OCEAN WIND</t>
  </si>
  <si>
    <t>IONIC HUNTRESS</t>
  </si>
  <si>
    <t>DOROTHEA OLDENORF</t>
  </si>
  <si>
    <t>NAVIOS LIBERTAS</t>
  </si>
  <si>
    <t>PORT KELANG, MALAYSIA</t>
  </si>
  <si>
    <t>ARGOLIS</t>
  </si>
  <si>
    <t>BELFOREST</t>
  </si>
  <si>
    <t>EQUINOX AGNANDOUSSA</t>
  </si>
  <si>
    <t>NORDIC DALIAN</t>
  </si>
  <si>
    <t>JPO DORADO</t>
  </si>
  <si>
    <t>PEACEFUL SEAS</t>
  </si>
  <si>
    <t>COFCO</t>
  </si>
  <si>
    <t>MUMBAI, INDIA</t>
  </si>
  <si>
    <t>LMZ PLUTO</t>
  </si>
  <si>
    <t>IDC FALCON</t>
  </si>
  <si>
    <t>AIN SUHKNA, JEDDAH</t>
  </si>
  <si>
    <t xml:space="preserve">KMARIN BUSAN </t>
  </si>
  <si>
    <t>ARKI</t>
  </si>
  <si>
    <t>DREYFUS</t>
  </si>
  <si>
    <t>AGHIA SKEPI</t>
  </si>
  <si>
    <t>JEDDAH, ARABIA SAUDITA</t>
  </si>
  <si>
    <t>COMMON  HORIZON</t>
  </si>
  <si>
    <t>LAGOS, NIGERIA</t>
  </si>
  <si>
    <t>INDIGO  CEFIRO</t>
  </si>
  <si>
    <t>SOUSSE, TUNISIA</t>
  </si>
  <si>
    <t xml:space="preserve">PACIFIC HURON </t>
  </si>
  <si>
    <t>D. CENTAURUS</t>
  </si>
  <si>
    <t>JADE</t>
  </si>
  <si>
    <t>AIN SUHKNA/ JEDDAH</t>
  </si>
  <si>
    <t>XIAMEN, CHINA</t>
  </si>
  <si>
    <t>IMABARI QUEEN</t>
  </si>
  <si>
    <t>FLORIANA</t>
  </si>
  <si>
    <t>JOHNNY P</t>
  </si>
  <si>
    <t>YUAN NA HAI</t>
  </si>
  <si>
    <t>SINGAPURA, CINGAPURA</t>
  </si>
  <si>
    <t>JEDDAH, SAUDI ARABIA</t>
  </si>
  <si>
    <t>GLENCORE</t>
  </si>
  <si>
    <t>CASABLANCA, MAROCCO</t>
  </si>
  <si>
    <t>CHARISMA</t>
  </si>
  <si>
    <t>SANTORINI</t>
  </si>
  <si>
    <t>BIZERTE, TUNISIA</t>
  </si>
  <si>
    <t>ED &amp; F MAN</t>
  </si>
  <si>
    <t>BAKARA</t>
  </si>
  <si>
    <t>PUERTO CABELLO, VENEZUELA</t>
  </si>
  <si>
    <t>GENCO NORMANDY</t>
  </si>
  <si>
    <t>SOSTAR</t>
  </si>
  <si>
    <t>ELBABE</t>
  </si>
  <si>
    <t>FEDERAL SAKURA</t>
  </si>
  <si>
    <t>CZARNIKOW</t>
  </si>
  <si>
    <t>JULY 2018</t>
  </si>
  <si>
    <t>CAPE</t>
  </si>
  <si>
    <t>TUO FU 6</t>
  </si>
  <si>
    <t>GRETKE OLDENDORFF</t>
  </si>
  <si>
    <t>TAI PROFIT</t>
  </si>
  <si>
    <t>QUEBEC AND TORONTO, CANADA</t>
  </si>
  <si>
    <t>UNI BLOSSOM</t>
  </si>
  <si>
    <t>STAR ZETA</t>
  </si>
  <si>
    <t>HAI JI</t>
  </si>
  <si>
    <t>ANGLO BARINTHUS</t>
  </si>
  <si>
    <t>NAESS ABSOLUTE</t>
  </si>
  <si>
    <t>HANTON TRADER II 1st</t>
  </si>
  <si>
    <t>CANCELLED</t>
  </si>
  <si>
    <t>YANGTZE HAPPINES</t>
  </si>
  <si>
    <t>HANTON TRADER II (2nd Berthing)</t>
  </si>
  <si>
    <t>V FULMAR</t>
  </si>
  <si>
    <t>PUGET SOUND</t>
  </si>
  <si>
    <t>SUGAR LINE UP edition 01.08.2018</t>
  </si>
  <si>
    <t>WILLIAMS BRAZIL SUGAR LINE UP EDITION 01.08.2018</t>
  </si>
  <si>
    <t>PORT KLANG, MALAYSIA</t>
  </si>
  <si>
    <t>LILY OLDENDORFF</t>
  </si>
  <si>
    <t>DALIAN, CHINA</t>
  </si>
  <si>
    <t>FU XING HAI</t>
  </si>
  <si>
    <t>PACIFIC TALENT</t>
  </si>
  <si>
    <t>YUAN AN HAI</t>
  </si>
  <si>
    <t>DORADO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</si>
</sst>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9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178" fontId="8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LINEUP!$A$121:$A$124</c:f>
              <c:strCache/>
            </c:strRef>
          </c:cat>
          <c:val>
            <c:numRef>
              <c:f>LINEUP!$B$121:$B$124</c:f>
              <c:numCache/>
            </c:numRef>
          </c:val>
          <c:shape val="cylinder"/>
        </c:ser>
        <c:overlap val="100"/>
        <c:shape val="cylinder"/>
        <c:axId val="25995224"/>
        <c:axId val="32630425"/>
      </c:bar3D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LINEUP!$A$104:$A$108</c:f>
              <c:strCache/>
            </c:strRef>
          </c:cat>
          <c:val>
            <c:numRef>
              <c:f>LINEUP!$B$104:$B$108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5238370"/>
        <c:axId val="25818739"/>
      </c:bar3D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8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BULK!$A$96:$A$99</c:f>
              <c:strCache/>
            </c:strRef>
          </c:cat>
          <c:val>
            <c:numRef>
              <c:f>BULK!$B$96:$B$99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119</xdr:row>
      <xdr:rowOff>19050</xdr:rowOff>
    </xdr:from>
    <xdr:to>
      <xdr:col>10</xdr:col>
      <xdr:colOff>104775</xdr:colOff>
      <xdr:row>134</xdr:row>
      <xdr:rowOff>19050</xdr:rowOff>
    </xdr:to>
    <xdr:graphicFrame>
      <xdr:nvGraphicFramePr>
        <xdr:cNvPr id="2" name="Gráfico 7"/>
        <xdr:cNvGraphicFramePr/>
      </xdr:nvGraphicFramePr>
      <xdr:xfrm>
        <a:off x="2409825" y="240315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101</xdr:row>
      <xdr:rowOff>38100</xdr:rowOff>
    </xdr:from>
    <xdr:to>
      <xdr:col>10</xdr:col>
      <xdr:colOff>133350</xdr:colOff>
      <xdr:row>117</xdr:row>
      <xdr:rowOff>123825</xdr:rowOff>
    </xdr:to>
    <xdr:graphicFrame>
      <xdr:nvGraphicFramePr>
        <xdr:cNvPr id="3" name="Gráfico 6"/>
        <xdr:cNvGraphicFramePr/>
      </xdr:nvGraphicFramePr>
      <xdr:xfrm>
        <a:off x="2428875" y="206216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93</xdr:row>
      <xdr:rowOff>171450</xdr:rowOff>
    </xdr:from>
    <xdr:to>
      <xdr:col>9</xdr:col>
      <xdr:colOff>419100</xdr:colOff>
      <xdr:row>108</xdr:row>
      <xdr:rowOff>161925</xdr:rowOff>
    </xdr:to>
    <xdr:graphicFrame>
      <xdr:nvGraphicFramePr>
        <xdr:cNvPr id="2" name="Gráfico 13"/>
        <xdr:cNvGraphicFramePr/>
      </xdr:nvGraphicFramePr>
      <xdr:xfrm>
        <a:off x="2590800" y="191262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showGridLines="0" tabSelected="1" zoomScaleSheetLayoutView="80" workbookViewId="0" topLeftCell="A1">
      <selection activeCell="F12" sqref="F12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01" customWidth="1"/>
    <col min="13" max="16384" width="17.28125" style="239" customWidth="1"/>
  </cols>
  <sheetData>
    <row r="1" spans="1:13" ht="47.25">
      <c r="A1" s="236"/>
      <c r="B1" s="237"/>
      <c r="C1" s="453" t="s">
        <v>61</v>
      </c>
      <c r="D1" s="453"/>
      <c r="E1" s="453"/>
      <c r="F1" s="453"/>
      <c r="G1" s="453"/>
      <c r="H1" s="453"/>
      <c r="I1" s="453"/>
      <c r="J1" s="453"/>
      <c r="K1" s="454"/>
      <c r="L1" s="443"/>
      <c r="M1" s="238"/>
    </row>
    <row r="2" spans="1:13" ht="26.25">
      <c r="A2" s="240"/>
      <c r="B2" s="241"/>
      <c r="C2" s="455" t="s">
        <v>175</v>
      </c>
      <c r="D2" s="456"/>
      <c r="E2" s="456"/>
      <c r="F2" s="456"/>
      <c r="G2" s="456"/>
      <c r="H2" s="456"/>
      <c r="I2" s="456"/>
      <c r="J2" s="456"/>
      <c r="K2" s="457"/>
      <c r="L2" s="443"/>
      <c r="M2" s="238"/>
    </row>
    <row r="3" spans="1:13" ht="15">
      <c r="A3" s="240"/>
      <c r="B3" s="241"/>
      <c r="C3" s="458" t="s">
        <v>77</v>
      </c>
      <c r="D3" s="459"/>
      <c r="E3" s="459"/>
      <c r="F3" s="459"/>
      <c r="G3" s="459"/>
      <c r="H3" s="459"/>
      <c r="I3" s="459"/>
      <c r="J3" s="459"/>
      <c r="K3" s="460"/>
      <c r="L3" s="443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43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43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43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444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444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 t="s">
        <v>64</v>
      </c>
      <c r="I9" s="172" t="s">
        <v>56</v>
      </c>
      <c r="J9" s="269"/>
      <c r="K9" s="272" t="s">
        <v>44</v>
      </c>
      <c r="L9" s="444"/>
      <c r="M9" s="265"/>
      <c r="N9" s="258"/>
    </row>
    <row r="10" spans="1:13" s="282" customFormat="1" ht="15.75" customHeight="1">
      <c r="A10" s="281" t="s">
        <v>64</v>
      </c>
      <c r="K10" s="409"/>
      <c r="L10" s="30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444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444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0</v>
      </c>
      <c r="H14" s="388"/>
      <c r="I14" s="388"/>
      <c r="J14" s="388"/>
      <c r="K14" s="389"/>
      <c r="L14" s="444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444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444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444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444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444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0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271">
        <f>MEDIAN(L24:L24)</f>
        <v>0</v>
      </c>
      <c r="I23" s="172" t="s">
        <v>56</v>
      </c>
      <c r="J23" s="269"/>
      <c r="K23" s="272"/>
      <c r="L23" s="301"/>
      <c r="M23" s="283"/>
    </row>
    <row r="24" spans="1:13" s="282" customFormat="1" ht="15.75" customHeight="1">
      <c r="A24" s="156" t="s">
        <v>64</v>
      </c>
      <c r="B24" s="284"/>
      <c r="C24" s="273"/>
      <c r="D24" s="157"/>
      <c r="E24" s="157"/>
      <c r="F24" s="411"/>
      <c r="G24" s="275"/>
      <c r="H24" s="57"/>
      <c r="I24" s="57"/>
      <c r="J24" s="57"/>
      <c r="K24" s="412"/>
      <c r="L24" s="301">
        <f>DAYS360(C24,D24)</f>
        <v>0</v>
      </c>
      <c r="M24" s="331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444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444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444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444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176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0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MEDIAN(L38:L43)</f>
        <v>2.5</v>
      </c>
      <c r="I37" s="268" t="s">
        <v>56</v>
      </c>
      <c r="J37" s="269"/>
      <c r="K37" s="272"/>
      <c r="L37" s="301"/>
      <c r="M37" s="331"/>
    </row>
    <row r="38" spans="1:13" s="282" customFormat="1" ht="15.75" customHeight="1">
      <c r="A38" s="165" t="s">
        <v>153</v>
      </c>
      <c r="B38" s="284"/>
      <c r="C38" s="273">
        <v>43305</v>
      </c>
      <c r="D38" s="157">
        <v>43311</v>
      </c>
      <c r="E38" s="157">
        <v>43314</v>
      </c>
      <c r="F38" s="451"/>
      <c r="G38" s="275">
        <v>48000000</v>
      </c>
      <c r="H38" s="57" t="s">
        <v>9</v>
      </c>
      <c r="I38" s="57" t="s">
        <v>131</v>
      </c>
      <c r="J38" s="57" t="s">
        <v>154</v>
      </c>
      <c r="K38" s="452"/>
      <c r="L38" s="301">
        <f aca="true" t="shared" si="0" ref="L38:L43">DAYS360(C38,D38)</f>
        <v>6</v>
      </c>
      <c r="M38" s="331"/>
    </row>
    <row r="39" spans="1:13" s="282" customFormat="1" ht="15.75" customHeight="1">
      <c r="A39" s="165" t="s">
        <v>167</v>
      </c>
      <c r="B39" s="284"/>
      <c r="C39" s="273">
        <v>43311</v>
      </c>
      <c r="D39" s="157">
        <v>43314</v>
      </c>
      <c r="E39" s="157">
        <v>43316</v>
      </c>
      <c r="F39" s="451"/>
      <c r="G39" s="275">
        <v>73894000</v>
      </c>
      <c r="H39" s="57" t="s">
        <v>9</v>
      </c>
      <c r="I39" s="57" t="s">
        <v>94</v>
      </c>
      <c r="J39" s="57" t="s">
        <v>66</v>
      </c>
      <c r="K39" s="452"/>
      <c r="L39" s="301">
        <f t="shared" si="0"/>
        <v>2</v>
      </c>
      <c r="M39" s="331"/>
    </row>
    <row r="40" spans="1:13" s="282" customFormat="1" ht="15.75" customHeight="1">
      <c r="A40" s="165" t="s">
        <v>159</v>
      </c>
      <c r="B40" s="284"/>
      <c r="C40" s="273">
        <v>43317</v>
      </c>
      <c r="D40" s="157">
        <v>43320</v>
      </c>
      <c r="E40" s="157">
        <v>43321</v>
      </c>
      <c r="F40" s="451"/>
      <c r="G40" s="275">
        <v>29500000</v>
      </c>
      <c r="H40" s="57" t="s">
        <v>9</v>
      </c>
      <c r="I40" s="57" t="s">
        <v>163</v>
      </c>
      <c r="J40" s="57" t="s">
        <v>82</v>
      </c>
      <c r="K40" s="452"/>
      <c r="L40" s="301">
        <f t="shared" si="0"/>
        <v>3</v>
      </c>
      <c r="M40" s="331"/>
    </row>
    <row r="41" spans="1:13" s="282" customFormat="1" ht="15.75" customHeight="1">
      <c r="A41" s="165" t="s">
        <v>160</v>
      </c>
      <c r="B41" s="284"/>
      <c r="C41" s="273">
        <v>43317</v>
      </c>
      <c r="D41" s="157">
        <v>43321</v>
      </c>
      <c r="E41" s="157">
        <v>43322</v>
      </c>
      <c r="F41" s="451"/>
      <c r="G41" s="275">
        <v>19431000</v>
      </c>
      <c r="H41" s="57" t="s">
        <v>9</v>
      </c>
      <c r="I41" s="57" t="s">
        <v>11</v>
      </c>
      <c r="J41" s="57" t="s">
        <v>85</v>
      </c>
      <c r="K41" s="452"/>
      <c r="L41" s="301">
        <f t="shared" si="0"/>
        <v>4</v>
      </c>
      <c r="M41" s="331"/>
    </row>
    <row r="42" spans="1:13" s="282" customFormat="1" ht="15.75" customHeight="1">
      <c r="A42" s="165" t="s">
        <v>161</v>
      </c>
      <c r="B42" s="284"/>
      <c r="C42" s="273">
        <v>43323</v>
      </c>
      <c r="D42" s="157">
        <v>43323</v>
      </c>
      <c r="E42" s="157">
        <v>43325</v>
      </c>
      <c r="F42" s="451"/>
      <c r="G42" s="275">
        <v>66339000</v>
      </c>
      <c r="H42" s="57" t="s">
        <v>9</v>
      </c>
      <c r="I42" s="57" t="s">
        <v>177</v>
      </c>
      <c r="J42" s="57" t="s">
        <v>66</v>
      </c>
      <c r="K42" s="452"/>
      <c r="L42" s="301">
        <f t="shared" si="0"/>
        <v>0</v>
      </c>
      <c r="M42" s="331"/>
    </row>
    <row r="43" spans="1:13" s="282" customFormat="1" ht="15.75" customHeight="1">
      <c r="A43" s="165" t="s">
        <v>162</v>
      </c>
      <c r="B43" s="284"/>
      <c r="C43" s="273">
        <v>43334</v>
      </c>
      <c r="D43" s="157">
        <v>43336</v>
      </c>
      <c r="E43" s="157">
        <v>43338</v>
      </c>
      <c r="F43" s="451"/>
      <c r="G43" s="275">
        <v>69600000</v>
      </c>
      <c r="H43" s="57" t="s">
        <v>9</v>
      </c>
      <c r="I43" s="57" t="s">
        <v>144</v>
      </c>
      <c r="J43" s="57" t="s">
        <v>66</v>
      </c>
      <c r="K43" s="452"/>
      <c r="L43" s="301">
        <f t="shared" si="0"/>
        <v>2</v>
      </c>
      <c r="M43" s="331"/>
    </row>
    <row r="44" spans="1:13" ht="15">
      <c r="A44" s="266"/>
      <c r="B44" s="279"/>
      <c r="C44" s="268" t="s">
        <v>43</v>
      </c>
      <c r="D44" s="333"/>
      <c r="E44" s="269"/>
      <c r="F44" s="269"/>
      <c r="G44" s="270" t="s">
        <v>57</v>
      </c>
      <c r="H44" s="271">
        <f>MEDIAN(L45:L50)</f>
        <v>1.5</v>
      </c>
      <c r="I44" s="268" t="s">
        <v>56</v>
      </c>
      <c r="J44" s="269"/>
      <c r="K44" s="272"/>
      <c r="M44" s="278"/>
    </row>
    <row r="45" spans="1:13" s="282" customFormat="1" ht="15.75" customHeight="1">
      <c r="A45" s="165" t="s">
        <v>142</v>
      </c>
      <c r="B45" s="284"/>
      <c r="C45" s="273">
        <v>43310</v>
      </c>
      <c r="D45" s="157">
        <v>43311</v>
      </c>
      <c r="E45" s="157">
        <v>43314</v>
      </c>
      <c r="F45" s="451"/>
      <c r="G45" s="275">
        <v>30034000</v>
      </c>
      <c r="H45" s="57" t="s">
        <v>9</v>
      </c>
      <c r="I45" s="57" t="s">
        <v>83</v>
      </c>
      <c r="J45" s="57" t="s">
        <v>75</v>
      </c>
      <c r="K45" s="452"/>
      <c r="L45" s="301">
        <f>DAYS360(C45,D45)</f>
        <v>1</v>
      </c>
      <c r="M45" s="331"/>
    </row>
    <row r="46" spans="1:13" s="282" customFormat="1" ht="15.75" customHeight="1">
      <c r="A46" s="165" t="s">
        <v>164</v>
      </c>
      <c r="B46" s="284"/>
      <c r="C46" s="273">
        <v>43312</v>
      </c>
      <c r="D46" s="157">
        <v>43313</v>
      </c>
      <c r="E46" s="157">
        <v>43314</v>
      </c>
      <c r="F46" s="451"/>
      <c r="G46" s="275">
        <v>33000000</v>
      </c>
      <c r="H46" s="57" t="s">
        <v>9</v>
      </c>
      <c r="I46" s="57" t="s">
        <v>11</v>
      </c>
      <c r="J46" s="57" t="s">
        <v>15</v>
      </c>
      <c r="K46" s="452"/>
      <c r="L46" s="301">
        <f>DAYS360(C46,D46)</f>
        <v>1</v>
      </c>
      <c r="M46" s="331"/>
    </row>
    <row r="47" spans="1:13" s="282" customFormat="1" ht="15.75" customHeight="1">
      <c r="A47" s="165" t="s">
        <v>165</v>
      </c>
      <c r="B47" s="284"/>
      <c r="C47" s="273">
        <v>43311</v>
      </c>
      <c r="D47" s="157">
        <v>43314</v>
      </c>
      <c r="E47" s="157">
        <v>43315</v>
      </c>
      <c r="F47" s="451"/>
      <c r="G47" s="275">
        <v>46000000</v>
      </c>
      <c r="H47" s="57" t="s">
        <v>9</v>
      </c>
      <c r="I47" s="57" t="s">
        <v>11</v>
      </c>
      <c r="J47" s="57" t="s">
        <v>15</v>
      </c>
      <c r="K47" s="452"/>
      <c r="L47" s="301">
        <f>DAYS360(C47,D47)</f>
        <v>2</v>
      </c>
      <c r="M47" s="331"/>
    </row>
    <row r="48" spans="1:13" s="282" customFormat="1" ht="15.75" customHeight="1">
      <c r="A48" s="165" t="s">
        <v>178</v>
      </c>
      <c r="B48" s="284"/>
      <c r="C48" s="273">
        <v>43310</v>
      </c>
      <c r="D48" s="157">
        <v>43315</v>
      </c>
      <c r="E48" s="157">
        <v>43316</v>
      </c>
      <c r="F48" s="451"/>
      <c r="G48" s="275">
        <v>33000000</v>
      </c>
      <c r="H48" s="57" t="s">
        <v>9</v>
      </c>
      <c r="I48" s="57" t="s">
        <v>11</v>
      </c>
      <c r="J48" s="57" t="s">
        <v>67</v>
      </c>
      <c r="K48" s="452"/>
      <c r="L48" s="301">
        <f>DAYS360(C48,D48)</f>
        <v>4</v>
      </c>
      <c r="M48" s="331"/>
    </row>
    <row r="49" spans="1:13" s="282" customFormat="1" ht="15.75" customHeight="1">
      <c r="A49" s="165" t="s">
        <v>166</v>
      </c>
      <c r="B49" s="284"/>
      <c r="C49" s="273">
        <v>43319</v>
      </c>
      <c r="D49" s="157">
        <v>43322</v>
      </c>
      <c r="E49" s="157">
        <v>43324</v>
      </c>
      <c r="F49" s="451"/>
      <c r="G49" s="275">
        <v>36000000</v>
      </c>
      <c r="H49" s="57" t="s">
        <v>9</v>
      </c>
      <c r="I49" s="57" t="s">
        <v>179</v>
      </c>
      <c r="J49" s="57" t="s">
        <v>120</v>
      </c>
      <c r="K49" s="452"/>
      <c r="L49" s="301">
        <f>DAYS360(C49,D49)</f>
        <v>3</v>
      </c>
      <c r="M49" s="331"/>
    </row>
    <row r="50" spans="1:13" s="282" customFormat="1" ht="15.75" customHeight="1">
      <c r="A50" s="165" t="s">
        <v>168</v>
      </c>
      <c r="B50" s="284"/>
      <c r="C50" s="273">
        <v>43323</v>
      </c>
      <c r="D50" s="157">
        <v>43324</v>
      </c>
      <c r="E50" s="157">
        <v>43325</v>
      </c>
      <c r="F50" s="451"/>
      <c r="G50" s="275">
        <v>20000000</v>
      </c>
      <c r="H50" s="57" t="s">
        <v>9</v>
      </c>
      <c r="I50" s="57" t="s">
        <v>106</v>
      </c>
      <c r="J50" s="57" t="s">
        <v>72</v>
      </c>
      <c r="K50" s="452"/>
      <c r="L50" s="301">
        <f>DAYS360(C50,D50)</f>
        <v>1</v>
      </c>
      <c r="M50" s="331"/>
    </row>
    <row r="51" spans="1:13" ht="14.25" customHeight="1">
      <c r="A51" s="266"/>
      <c r="B51" s="279"/>
      <c r="C51" s="172" t="s">
        <v>87</v>
      </c>
      <c r="D51" s="269"/>
      <c r="E51" s="269"/>
      <c r="F51" s="269"/>
      <c r="G51" s="270" t="s">
        <v>57</v>
      </c>
      <c r="H51" s="271">
        <f>MEDIAN(L52:L55)</f>
        <v>0.5</v>
      </c>
      <c r="I51" s="268" t="s">
        <v>56</v>
      </c>
      <c r="J51" s="269"/>
      <c r="K51" s="272"/>
      <c r="M51" s="278"/>
    </row>
    <row r="52" spans="1:13" s="282" customFormat="1" ht="15.75" customHeight="1">
      <c r="A52" s="165" t="s">
        <v>148</v>
      </c>
      <c r="B52" s="284"/>
      <c r="C52" s="273">
        <v>43307</v>
      </c>
      <c r="D52" s="157">
        <v>43311</v>
      </c>
      <c r="E52" s="157">
        <v>43314</v>
      </c>
      <c r="F52" s="451"/>
      <c r="G52" s="275">
        <v>23500000</v>
      </c>
      <c r="H52" s="57" t="s">
        <v>9</v>
      </c>
      <c r="I52" s="57" t="s">
        <v>149</v>
      </c>
      <c r="J52" s="57" t="s">
        <v>151</v>
      </c>
      <c r="K52" s="452"/>
      <c r="L52" s="301">
        <f>DAYS360(C52,D52)</f>
        <v>4</v>
      </c>
      <c r="M52" s="331"/>
    </row>
    <row r="53" spans="1:13" s="282" customFormat="1" ht="15.75" customHeight="1">
      <c r="A53" s="165" t="s">
        <v>180</v>
      </c>
      <c r="B53" s="284"/>
      <c r="C53" s="273">
        <v>43317</v>
      </c>
      <c r="D53" s="157">
        <v>43317</v>
      </c>
      <c r="E53" s="157">
        <v>43319</v>
      </c>
      <c r="F53" s="451"/>
      <c r="G53" s="275">
        <v>35000000</v>
      </c>
      <c r="H53" s="57" t="s">
        <v>9</v>
      </c>
      <c r="I53" s="57" t="s">
        <v>11</v>
      </c>
      <c r="J53" s="57" t="s">
        <v>95</v>
      </c>
      <c r="K53" s="452"/>
      <c r="L53" s="301">
        <f>DAYS360(C53,D53)</f>
        <v>0</v>
      </c>
      <c r="M53" s="331"/>
    </row>
    <row r="54" spans="1:13" s="282" customFormat="1" ht="15.75" customHeight="1">
      <c r="A54" s="165" t="s">
        <v>166</v>
      </c>
      <c r="B54" s="284"/>
      <c r="C54" s="273">
        <v>43319</v>
      </c>
      <c r="D54" s="157">
        <v>43319</v>
      </c>
      <c r="E54" s="157">
        <v>43321</v>
      </c>
      <c r="F54" s="451"/>
      <c r="G54" s="275">
        <v>30000000</v>
      </c>
      <c r="H54" s="57" t="s">
        <v>9</v>
      </c>
      <c r="I54" s="57" t="s">
        <v>179</v>
      </c>
      <c r="J54" s="57" t="s">
        <v>120</v>
      </c>
      <c r="K54" s="452"/>
      <c r="L54" s="301">
        <f>DAYS360(C54,D54)</f>
        <v>0</v>
      </c>
      <c r="M54" s="331"/>
    </row>
    <row r="55" spans="1:13" s="282" customFormat="1" ht="15.75" customHeight="1">
      <c r="A55" s="165" t="s">
        <v>181</v>
      </c>
      <c r="B55" s="284"/>
      <c r="C55" s="273">
        <v>43320</v>
      </c>
      <c r="D55" s="157">
        <v>43321</v>
      </c>
      <c r="E55" s="157">
        <v>43323</v>
      </c>
      <c r="F55" s="451"/>
      <c r="G55" s="275">
        <v>52250000</v>
      </c>
      <c r="H55" s="57" t="s">
        <v>9</v>
      </c>
      <c r="I55" s="57" t="s">
        <v>11</v>
      </c>
      <c r="J55" s="57" t="s">
        <v>78</v>
      </c>
      <c r="K55" s="452"/>
      <c r="L55" s="301">
        <f>DAYS360(C55,D55)</f>
        <v>1</v>
      </c>
      <c r="M55" s="331"/>
    </row>
    <row r="56" spans="1:13" ht="15">
      <c r="A56" s="266"/>
      <c r="B56" s="279"/>
      <c r="C56" s="268" t="s">
        <v>17</v>
      </c>
      <c r="D56" s="269"/>
      <c r="E56" s="269"/>
      <c r="F56" s="269"/>
      <c r="G56" s="270" t="s">
        <v>57</v>
      </c>
      <c r="H56" s="280" t="s">
        <v>64</v>
      </c>
      <c r="I56" s="268" t="s">
        <v>56</v>
      </c>
      <c r="J56" s="269"/>
      <c r="K56" s="272"/>
      <c r="M56" s="278"/>
    </row>
    <row r="57" spans="1:13" ht="15">
      <c r="A57" s="149" t="s">
        <v>64</v>
      </c>
      <c r="K57" s="276"/>
      <c r="M57" s="278"/>
    </row>
    <row r="58" spans="1:13" ht="15">
      <c r="A58" s="266"/>
      <c r="B58" s="279"/>
      <c r="C58" s="268" t="s">
        <v>73</v>
      </c>
      <c r="D58" s="269"/>
      <c r="E58" s="269"/>
      <c r="F58" s="269"/>
      <c r="G58" s="270" t="s">
        <v>57</v>
      </c>
      <c r="H58" s="271">
        <f>MEDIAN(L59:L61)</f>
        <v>3</v>
      </c>
      <c r="I58" s="268" t="s">
        <v>56</v>
      </c>
      <c r="J58" s="269"/>
      <c r="K58" s="272"/>
      <c r="M58" s="278"/>
    </row>
    <row r="59" spans="1:13" s="282" customFormat="1" ht="15.75" customHeight="1">
      <c r="A59" s="165" t="s">
        <v>139</v>
      </c>
      <c r="B59" s="284"/>
      <c r="C59" s="154">
        <v>43301</v>
      </c>
      <c r="D59" s="157">
        <v>43311</v>
      </c>
      <c r="E59" s="157">
        <v>43314</v>
      </c>
      <c r="F59" s="451"/>
      <c r="G59" s="275">
        <v>29000000</v>
      </c>
      <c r="H59" s="57" t="s">
        <v>9</v>
      </c>
      <c r="I59" s="57" t="s">
        <v>129</v>
      </c>
      <c r="J59" s="57" t="s">
        <v>72</v>
      </c>
      <c r="K59" s="452"/>
      <c r="L59" s="301">
        <f>DAYS360(C59,D59)</f>
        <v>10</v>
      </c>
      <c r="M59" s="331"/>
    </row>
    <row r="60" spans="1:13" s="282" customFormat="1" ht="15.75" customHeight="1">
      <c r="A60" s="165" t="s">
        <v>182</v>
      </c>
      <c r="B60" s="284"/>
      <c r="C60" s="154">
        <v>43310</v>
      </c>
      <c r="D60" s="157">
        <v>43314</v>
      </c>
      <c r="E60" s="157">
        <v>43315</v>
      </c>
      <c r="F60" s="451"/>
      <c r="G60" s="275">
        <v>16000000</v>
      </c>
      <c r="H60" s="57" t="s">
        <v>9</v>
      </c>
      <c r="I60" s="57" t="s">
        <v>83</v>
      </c>
      <c r="J60" s="57" t="s">
        <v>75</v>
      </c>
      <c r="K60" s="452"/>
      <c r="L60" s="301">
        <f>DAYS360(C60,D60)</f>
        <v>3</v>
      </c>
      <c r="M60" s="331"/>
    </row>
    <row r="61" spans="1:13" s="282" customFormat="1" ht="15.75" customHeight="1">
      <c r="A61" s="165" t="s">
        <v>160</v>
      </c>
      <c r="B61" s="284"/>
      <c r="C61" s="154">
        <v>43317</v>
      </c>
      <c r="D61" s="157">
        <v>43317</v>
      </c>
      <c r="E61" s="157">
        <v>43319</v>
      </c>
      <c r="F61" s="451"/>
      <c r="G61" s="275">
        <v>55000000</v>
      </c>
      <c r="H61" s="57" t="s">
        <v>9</v>
      </c>
      <c r="I61" s="57" t="s">
        <v>11</v>
      </c>
      <c r="J61" s="57" t="s">
        <v>85</v>
      </c>
      <c r="K61" s="452"/>
      <c r="L61" s="301">
        <f>DAYS360(C61,D61)</f>
        <v>0</v>
      </c>
      <c r="M61" s="331"/>
    </row>
    <row r="62" spans="1:13" ht="15">
      <c r="A62" s="266"/>
      <c r="B62" s="279"/>
      <c r="C62" s="268" t="s">
        <v>19</v>
      </c>
      <c r="D62" s="269"/>
      <c r="E62" s="269"/>
      <c r="F62" s="269"/>
      <c r="G62" s="270" t="s">
        <v>57</v>
      </c>
      <c r="H62" s="280" t="s">
        <v>64</v>
      </c>
      <c r="I62" s="268" t="s">
        <v>56</v>
      </c>
      <c r="J62" s="269"/>
      <c r="K62" s="272"/>
      <c r="M62" s="278"/>
    </row>
    <row r="63" spans="1:13" ht="15">
      <c r="A63" s="303" t="s">
        <v>64</v>
      </c>
      <c r="B63" s="262"/>
      <c r="C63" s="262"/>
      <c r="D63" s="243"/>
      <c r="E63" s="244"/>
      <c r="F63" s="262"/>
      <c r="G63" s="275"/>
      <c r="H63" s="244"/>
      <c r="I63" s="244"/>
      <c r="J63" s="334"/>
      <c r="K63" s="264"/>
      <c r="M63" s="278"/>
    </row>
    <row r="64" spans="1:13" ht="15">
      <c r="A64" s="303"/>
      <c r="B64" s="262"/>
      <c r="C64" s="262"/>
      <c r="D64" s="243"/>
      <c r="E64" s="244"/>
      <c r="F64" s="262"/>
      <c r="G64" s="275"/>
      <c r="H64" s="244"/>
      <c r="I64" s="244"/>
      <c r="J64" s="334"/>
      <c r="K64" s="264"/>
      <c r="M64" s="278"/>
    </row>
    <row r="65" spans="1:13" ht="15">
      <c r="A65" s="259"/>
      <c r="B65" s="262"/>
      <c r="C65" s="287" t="s">
        <v>10</v>
      </c>
      <c r="D65" s="288"/>
      <c r="E65" s="288"/>
      <c r="F65" s="289">
        <f>SUM(F38:F63)</f>
        <v>0</v>
      </c>
      <c r="G65" s="290">
        <f>SUM(G38:G64)</f>
        <v>745548000</v>
      </c>
      <c r="H65" s="244"/>
      <c r="I65" s="335"/>
      <c r="J65" s="334"/>
      <c r="K65" s="264"/>
      <c r="M65" s="278"/>
    </row>
    <row r="66" spans="1:13" ht="15">
      <c r="A66" s="316" t="s">
        <v>18</v>
      </c>
      <c r="B66" s="317"/>
      <c r="C66" s="318"/>
      <c r="D66" s="318"/>
      <c r="E66" s="318"/>
      <c r="F66" s="317"/>
      <c r="G66" s="319"/>
      <c r="H66" s="320"/>
      <c r="I66" s="320"/>
      <c r="J66" s="318"/>
      <c r="K66" s="321" t="s">
        <v>18</v>
      </c>
      <c r="M66" s="278"/>
    </row>
    <row r="67" spans="1:13" ht="15">
      <c r="A67" s="322"/>
      <c r="B67" s="255"/>
      <c r="C67" s="323"/>
      <c r="D67" s="323"/>
      <c r="E67" s="324" t="str">
        <f>E35</f>
        <v>WILLIAMS BRAZIL SUGAR LINE UP EDITION 01.08.2018</v>
      </c>
      <c r="F67" s="255"/>
      <c r="G67" s="325"/>
      <c r="H67" s="326"/>
      <c r="I67" s="326"/>
      <c r="J67" s="323"/>
      <c r="K67" s="327"/>
      <c r="M67" s="278"/>
    </row>
    <row r="68" spans="1:13" ht="15">
      <c r="A68" s="328"/>
      <c r="B68" s="260" t="s">
        <v>41</v>
      </c>
      <c r="C68" s="261"/>
      <c r="D68" s="299"/>
      <c r="E68" s="299"/>
      <c r="F68" s="300"/>
      <c r="G68" s="329"/>
      <c r="H68" s="330"/>
      <c r="I68" s="330"/>
      <c r="J68" s="330"/>
      <c r="K68" s="389"/>
      <c r="M68" s="278"/>
    </row>
    <row r="69" spans="1:13" ht="15" customHeight="1">
      <c r="A69" s="266"/>
      <c r="B69" s="267"/>
      <c r="C69" s="268" t="s">
        <v>20</v>
      </c>
      <c r="D69" s="269"/>
      <c r="E69" s="269"/>
      <c r="F69" s="269"/>
      <c r="G69" s="270" t="s">
        <v>57</v>
      </c>
      <c r="H69" s="271">
        <f>MEDIAN(L70:L72)</f>
        <v>1</v>
      </c>
      <c r="I69" s="268" t="s">
        <v>56</v>
      </c>
      <c r="J69" s="269"/>
      <c r="K69" s="272"/>
      <c r="M69" s="278"/>
    </row>
    <row r="70" spans="1:13" s="282" customFormat="1" ht="15.75" customHeight="1">
      <c r="A70" s="165" t="s">
        <v>173</v>
      </c>
      <c r="B70" s="284"/>
      <c r="C70" s="154">
        <v>43313</v>
      </c>
      <c r="D70" s="157">
        <v>43314</v>
      </c>
      <c r="E70" s="157">
        <v>43316</v>
      </c>
      <c r="F70" s="451"/>
      <c r="G70" s="275">
        <v>28000000</v>
      </c>
      <c r="H70" s="57" t="s">
        <v>9</v>
      </c>
      <c r="I70" s="57" t="s">
        <v>84</v>
      </c>
      <c r="J70" s="57" t="s">
        <v>66</v>
      </c>
      <c r="K70" s="452"/>
      <c r="L70" s="301">
        <f>DAYS360(C70,D70)</f>
        <v>1</v>
      </c>
      <c r="M70" s="331"/>
    </row>
    <row r="71" spans="1:13" s="282" customFormat="1" ht="15.75" customHeight="1">
      <c r="A71" s="165" t="s">
        <v>183</v>
      </c>
      <c r="B71" s="284"/>
      <c r="C71" s="154">
        <v>43318</v>
      </c>
      <c r="D71" s="157">
        <v>43320</v>
      </c>
      <c r="E71" s="157">
        <v>43323</v>
      </c>
      <c r="F71" s="451"/>
      <c r="G71" s="275">
        <v>40000000</v>
      </c>
      <c r="H71" s="57" t="s">
        <v>9</v>
      </c>
      <c r="I71" s="57" t="s">
        <v>11</v>
      </c>
      <c r="J71" s="57" t="s">
        <v>72</v>
      </c>
      <c r="K71" s="452"/>
      <c r="L71" s="301">
        <f>DAYS360(C71,D71)</f>
        <v>2</v>
      </c>
      <c r="M71" s="331"/>
    </row>
    <row r="72" spans="1:13" s="282" customFormat="1" ht="15.75" customHeight="1">
      <c r="A72" s="165" t="s">
        <v>168</v>
      </c>
      <c r="B72" s="284"/>
      <c r="C72" s="154">
        <v>43324</v>
      </c>
      <c r="D72" s="157">
        <v>43324</v>
      </c>
      <c r="E72" s="157">
        <v>43327</v>
      </c>
      <c r="F72" s="451"/>
      <c r="G72" s="275">
        <v>40980000</v>
      </c>
      <c r="H72" s="57" t="s">
        <v>9</v>
      </c>
      <c r="I72" s="57" t="s">
        <v>11</v>
      </c>
      <c r="J72" s="57" t="s">
        <v>72</v>
      </c>
      <c r="K72" s="452"/>
      <c r="L72" s="301">
        <f>DAYS360(C72,D72)</f>
        <v>0</v>
      </c>
      <c r="M72" s="331"/>
    </row>
    <row r="73" spans="1:13" s="282" customFormat="1" ht="15.75" customHeight="1">
      <c r="A73" s="165" t="s">
        <v>169</v>
      </c>
      <c r="B73" s="284"/>
      <c r="C73" s="450" t="s">
        <v>170</v>
      </c>
      <c r="D73" s="157"/>
      <c r="E73" s="157"/>
      <c r="F73" s="448"/>
      <c r="G73" s="275"/>
      <c r="H73" s="57"/>
      <c r="I73" s="57"/>
      <c r="J73" s="57"/>
      <c r="K73" s="449"/>
      <c r="L73" s="301"/>
      <c r="M73" s="331"/>
    </row>
    <row r="74" spans="1:13" ht="15" customHeight="1">
      <c r="A74" s="266"/>
      <c r="B74" s="279"/>
      <c r="C74" s="268" t="s">
        <v>47</v>
      </c>
      <c r="D74" s="269"/>
      <c r="E74" s="269"/>
      <c r="F74" s="269"/>
      <c r="G74" s="270" t="s">
        <v>57</v>
      </c>
      <c r="H74" s="175" t="s">
        <v>64</v>
      </c>
      <c r="I74" s="268" t="s">
        <v>56</v>
      </c>
      <c r="J74" s="269"/>
      <c r="K74" s="272"/>
      <c r="M74" s="278"/>
    </row>
    <row r="75" spans="1:13" ht="15" customHeight="1">
      <c r="A75" s="303" t="s">
        <v>64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302"/>
      <c r="M75" s="278"/>
    </row>
    <row r="76" spans="1:13" ht="15">
      <c r="A76" s="266"/>
      <c r="B76" s="279"/>
      <c r="C76" s="268" t="s">
        <v>21</v>
      </c>
      <c r="D76" s="269"/>
      <c r="E76" s="269"/>
      <c r="F76" s="269"/>
      <c r="G76" s="270" t="s">
        <v>57</v>
      </c>
      <c r="H76" s="271">
        <f>MEDIAN(L77:L78)</f>
        <v>2</v>
      </c>
      <c r="I76" s="172" t="s">
        <v>56</v>
      </c>
      <c r="J76" s="269"/>
      <c r="K76" s="272"/>
      <c r="M76" s="278"/>
    </row>
    <row r="77" spans="1:13" s="282" customFormat="1" ht="15.75" customHeight="1">
      <c r="A77" s="165" t="s">
        <v>171</v>
      </c>
      <c r="B77" s="284"/>
      <c r="C77" s="154">
        <v>43310</v>
      </c>
      <c r="D77" s="157">
        <v>43311</v>
      </c>
      <c r="E77" s="157">
        <v>43314</v>
      </c>
      <c r="F77" s="451"/>
      <c r="G77" s="275">
        <v>31200000</v>
      </c>
      <c r="H77" s="57" t="s">
        <v>9</v>
      </c>
      <c r="I77" s="57" t="s">
        <v>11</v>
      </c>
      <c r="J77" s="57" t="s">
        <v>78</v>
      </c>
      <c r="K77" s="452"/>
      <c r="L77" s="301">
        <f>DAYS360(C77,D77)</f>
        <v>1</v>
      </c>
      <c r="M77" s="331"/>
    </row>
    <row r="78" spans="1:13" s="282" customFormat="1" ht="15.75" customHeight="1">
      <c r="A78" s="165" t="s">
        <v>173</v>
      </c>
      <c r="B78" s="284"/>
      <c r="C78" s="154">
        <v>43313</v>
      </c>
      <c r="D78" s="157">
        <v>43316</v>
      </c>
      <c r="E78" s="157">
        <v>43317</v>
      </c>
      <c r="F78" s="451"/>
      <c r="G78" s="275">
        <v>14000000</v>
      </c>
      <c r="H78" s="57" t="s">
        <v>9</v>
      </c>
      <c r="I78" s="57" t="s">
        <v>84</v>
      </c>
      <c r="J78" s="57" t="s">
        <v>66</v>
      </c>
      <c r="K78" s="452"/>
      <c r="L78" s="301">
        <f>DAYS360(C78,D78)</f>
        <v>3</v>
      </c>
      <c r="M78" s="331"/>
    </row>
    <row r="79" spans="1:13" s="282" customFormat="1" ht="15.75" customHeight="1">
      <c r="A79" s="165" t="s">
        <v>172</v>
      </c>
      <c r="B79" s="284"/>
      <c r="C79" s="450" t="s">
        <v>170</v>
      </c>
      <c r="D79" s="157"/>
      <c r="E79" s="157"/>
      <c r="F79" s="451"/>
      <c r="G79" s="275"/>
      <c r="H79" s="57"/>
      <c r="I79" s="57"/>
      <c r="J79" s="57"/>
      <c r="K79" s="452"/>
      <c r="L79" s="301"/>
      <c r="M79" s="331"/>
    </row>
    <row r="80" spans="1:13" ht="13.5" customHeight="1">
      <c r="A80" s="266"/>
      <c r="B80" s="279"/>
      <c r="C80" s="268" t="s">
        <v>42</v>
      </c>
      <c r="D80" s="269"/>
      <c r="E80" s="269"/>
      <c r="F80" s="269"/>
      <c r="G80" s="174" t="s">
        <v>57</v>
      </c>
      <c r="H80" s="271">
        <f>MEDIAN(L81)</f>
        <v>8</v>
      </c>
      <c r="I80" s="268" t="s">
        <v>56</v>
      </c>
      <c r="J80" s="269"/>
      <c r="K80" s="272"/>
      <c r="M80" s="278"/>
    </row>
    <row r="81" spans="1:13" s="282" customFormat="1" ht="15.75" customHeight="1">
      <c r="A81" s="165" t="s">
        <v>174</v>
      </c>
      <c r="B81" s="284"/>
      <c r="C81" s="154">
        <v>43305</v>
      </c>
      <c r="D81" s="157">
        <v>43314</v>
      </c>
      <c r="E81" s="157">
        <v>43324</v>
      </c>
      <c r="F81" s="275">
        <v>25000000</v>
      </c>
      <c r="H81" s="57" t="s">
        <v>89</v>
      </c>
      <c r="I81" s="57" t="s">
        <v>11</v>
      </c>
      <c r="J81" s="57" t="s">
        <v>15</v>
      </c>
      <c r="K81" s="452"/>
      <c r="L81" s="301">
        <f>DAYS360(C81,D81)</f>
        <v>8</v>
      </c>
      <c r="M81" s="331"/>
    </row>
    <row r="82" spans="1:13" ht="15">
      <c r="A82" s="266"/>
      <c r="B82" s="279"/>
      <c r="C82" s="268" t="s">
        <v>49</v>
      </c>
      <c r="D82" s="269"/>
      <c r="E82" s="269"/>
      <c r="F82" s="269"/>
      <c r="G82" s="270" t="s">
        <v>57</v>
      </c>
      <c r="H82" s="280" t="s">
        <v>64</v>
      </c>
      <c r="I82" s="268" t="s">
        <v>56</v>
      </c>
      <c r="J82" s="269"/>
      <c r="K82" s="272"/>
      <c r="M82" s="278"/>
    </row>
    <row r="83" spans="1:13" s="406" customFormat="1" ht="15" customHeight="1">
      <c r="A83" s="303" t="s">
        <v>64</v>
      </c>
      <c r="B83" s="238"/>
      <c r="C83" s="238"/>
      <c r="D83" s="238"/>
      <c r="E83" s="238"/>
      <c r="F83" s="238"/>
      <c r="G83" s="238"/>
      <c r="H83" s="238"/>
      <c r="I83" s="238"/>
      <c r="J83" s="238"/>
      <c r="K83" s="302"/>
      <c r="L83" s="301"/>
      <c r="M83" s="278"/>
    </row>
    <row r="84" spans="1:13" ht="15">
      <c r="A84" s="266"/>
      <c r="B84" s="279"/>
      <c r="C84" s="268" t="s">
        <v>35</v>
      </c>
      <c r="D84" s="269"/>
      <c r="E84" s="269"/>
      <c r="F84" s="269"/>
      <c r="G84" s="270" t="s">
        <v>57</v>
      </c>
      <c r="H84" s="280" t="s">
        <v>64</v>
      </c>
      <c r="I84" s="268" t="s">
        <v>56</v>
      </c>
      <c r="J84" s="269"/>
      <c r="K84" s="272"/>
      <c r="M84" s="278"/>
    </row>
    <row r="85" spans="1:13" s="406" customFormat="1" ht="15" customHeight="1">
      <c r="A85" s="303" t="s">
        <v>64</v>
      </c>
      <c r="B85" s="238"/>
      <c r="C85" s="238"/>
      <c r="D85" s="238"/>
      <c r="E85" s="238"/>
      <c r="F85" s="238"/>
      <c r="G85" s="238"/>
      <c r="H85" s="238"/>
      <c r="I85" s="238"/>
      <c r="J85" s="238"/>
      <c r="K85" s="302"/>
      <c r="L85" s="301"/>
      <c r="M85" s="278"/>
    </row>
    <row r="86" spans="1:13" s="406" customFormat="1" ht="15">
      <c r="A86" s="266"/>
      <c r="B86" s="279"/>
      <c r="C86" s="172" t="s">
        <v>80</v>
      </c>
      <c r="D86" s="269"/>
      <c r="E86" s="269"/>
      <c r="F86" s="269"/>
      <c r="G86" s="270" t="s">
        <v>57</v>
      </c>
      <c r="H86" s="175" t="s">
        <v>64</v>
      </c>
      <c r="I86" s="268" t="s">
        <v>56</v>
      </c>
      <c r="J86" s="269"/>
      <c r="K86" s="272"/>
      <c r="L86" s="301"/>
      <c r="M86" s="278"/>
    </row>
    <row r="87" spans="1:13" s="406" customFormat="1" ht="15" customHeight="1">
      <c r="A87" s="303" t="s">
        <v>64</v>
      </c>
      <c r="B87" s="238"/>
      <c r="C87" s="238"/>
      <c r="D87" s="238"/>
      <c r="E87" s="238"/>
      <c r="F87" s="238"/>
      <c r="G87" s="238"/>
      <c r="H87" s="238"/>
      <c r="I87" s="238"/>
      <c r="J87" s="238"/>
      <c r="K87" s="302"/>
      <c r="L87" s="301"/>
      <c r="M87" s="278"/>
    </row>
    <row r="88" spans="1:13" ht="15" customHeight="1">
      <c r="A88" s="266"/>
      <c r="B88" s="279"/>
      <c r="C88" s="268" t="s">
        <v>23</v>
      </c>
      <c r="D88" s="269"/>
      <c r="E88" s="269"/>
      <c r="F88" s="269"/>
      <c r="G88" s="270" t="s">
        <v>57</v>
      </c>
      <c r="H88" s="175" t="s">
        <v>64</v>
      </c>
      <c r="I88" s="172" t="s">
        <v>56</v>
      </c>
      <c r="J88" s="269"/>
      <c r="K88" s="272"/>
      <c r="M88" s="278"/>
    </row>
    <row r="89" spans="1:13" s="282" customFormat="1" ht="15.75" customHeight="1">
      <c r="A89" s="303" t="s">
        <v>64</v>
      </c>
      <c r="B89" s="284"/>
      <c r="C89" s="273"/>
      <c r="D89" s="157"/>
      <c r="E89" s="157"/>
      <c r="F89" s="275"/>
      <c r="H89" s="57"/>
      <c r="I89" s="57"/>
      <c r="J89" s="57"/>
      <c r="K89" s="425"/>
      <c r="L89" s="301"/>
      <c r="M89" s="331"/>
    </row>
    <row r="90" spans="1:13" ht="15">
      <c r="A90" s="259"/>
      <c r="B90" s="336"/>
      <c r="C90" s="337"/>
      <c r="D90" s="338"/>
      <c r="E90" s="337"/>
      <c r="F90" s="297"/>
      <c r="G90" s="339"/>
      <c r="H90" s="330"/>
      <c r="I90" s="330"/>
      <c r="J90" s="296"/>
      <c r="K90" s="389"/>
      <c r="M90" s="278"/>
    </row>
    <row r="91" spans="1:13" ht="15">
      <c r="A91" s="286"/>
      <c r="B91" s="388"/>
      <c r="C91" s="390" t="s">
        <v>10</v>
      </c>
      <c r="D91" s="391"/>
      <c r="E91" s="391"/>
      <c r="F91" s="289">
        <f>SUM(F69:F90)</f>
        <v>25000000</v>
      </c>
      <c r="G91" s="290">
        <f>SUM(G70:G90)</f>
        <v>154180000</v>
      </c>
      <c r="H91" s="388"/>
      <c r="I91" s="388"/>
      <c r="J91" s="388"/>
      <c r="K91" s="389"/>
      <c r="M91" s="278"/>
    </row>
    <row r="92" spans="1:13" ht="15">
      <c r="A92" s="286"/>
      <c r="B92" s="388"/>
      <c r="C92" s="238"/>
      <c r="D92" s="238"/>
      <c r="E92" s="238"/>
      <c r="F92" s="238"/>
      <c r="G92" s="238"/>
      <c r="H92" s="388"/>
      <c r="I92" s="388"/>
      <c r="J92" s="388"/>
      <c r="K92" s="340"/>
      <c r="M92" s="278"/>
    </row>
    <row r="93" spans="1:13" ht="15" customHeight="1">
      <c r="A93" s="328"/>
      <c r="B93" s="341"/>
      <c r="C93" s="336"/>
      <c r="D93" s="336"/>
      <c r="E93" s="336"/>
      <c r="F93" s="339"/>
      <c r="G93" s="339"/>
      <c r="H93" s="342"/>
      <c r="I93" s="342"/>
      <c r="J93" s="343"/>
      <c r="K93" s="389"/>
      <c r="M93" s="278"/>
    </row>
    <row r="94" spans="1:13" ht="15">
      <c r="A94" s="286"/>
      <c r="B94" s="388"/>
      <c r="C94" s="238"/>
      <c r="D94" s="238"/>
      <c r="E94" s="238"/>
      <c r="F94" s="238"/>
      <c r="G94" s="238"/>
      <c r="H94" s="388"/>
      <c r="I94" s="388"/>
      <c r="J94" s="388"/>
      <c r="K94" s="389"/>
      <c r="M94" s="278"/>
    </row>
    <row r="95" spans="1:13" ht="15">
      <c r="A95" s="286"/>
      <c r="B95" s="461" t="s">
        <v>71</v>
      </c>
      <c r="C95" s="462"/>
      <c r="D95" s="462"/>
      <c r="E95" s="391"/>
      <c r="F95" s="289">
        <f>+F14+F65+F91+F33+F20+F27</f>
        <v>25000000</v>
      </c>
      <c r="G95" s="290">
        <f>+G14+G65+G91+G20+G27</f>
        <v>899728000</v>
      </c>
      <c r="H95" s="388"/>
      <c r="I95" s="388"/>
      <c r="J95" s="388"/>
      <c r="K95" s="389"/>
      <c r="M95" s="278"/>
    </row>
    <row r="96" spans="1:13" ht="15" customHeight="1">
      <c r="A96" s="344"/>
      <c r="B96" s="341"/>
      <c r="C96" s="298"/>
      <c r="D96" s="299"/>
      <c r="E96" s="299"/>
      <c r="F96" s="300"/>
      <c r="G96" s="300"/>
      <c r="H96" s="342"/>
      <c r="I96" s="342"/>
      <c r="J96" s="343"/>
      <c r="K96" s="340"/>
      <c r="M96" s="278"/>
    </row>
    <row r="97" spans="1:13" ht="15">
      <c r="A97" s="345" t="s">
        <v>62</v>
      </c>
      <c r="B97" s="346"/>
      <c r="C97" s="347"/>
      <c r="D97" s="347"/>
      <c r="E97" s="347"/>
      <c r="F97" s="346"/>
      <c r="G97" s="348"/>
      <c r="H97" s="349"/>
      <c r="I97" s="349"/>
      <c r="J97" s="347"/>
      <c r="K97" s="321" t="s">
        <v>62</v>
      </c>
      <c r="M97" s="278"/>
    </row>
    <row r="98" spans="1:13" ht="15">
      <c r="A98" s="350"/>
      <c r="B98" s="255"/>
      <c r="C98" s="351"/>
      <c r="D98" s="351"/>
      <c r="E98" s="351"/>
      <c r="F98" s="255"/>
      <c r="G98" s="325"/>
      <c r="H98" s="326"/>
      <c r="I98" s="326"/>
      <c r="J98" s="351"/>
      <c r="K98" s="352"/>
      <c r="M98" s="278"/>
    </row>
    <row r="99" spans="1:13" ht="39" customHeight="1">
      <c r="A99" s="328"/>
      <c r="B99" s="353"/>
      <c r="C99" s="354"/>
      <c r="D99" s="354"/>
      <c r="E99" s="354"/>
      <c r="F99" s="262"/>
      <c r="G99" s="355" t="str">
        <f>+C1</f>
        <v>Williams Brazil</v>
      </c>
      <c r="H99" s="356"/>
      <c r="I99" s="356"/>
      <c r="J99" s="356"/>
      <c r="K99" s="340"/>
      <c r="M99" s="278"/>
    </row>
    <row r="100" spans="1:13" ht="23.25" customHeight="1">
      <c r="A100" s="344"/>
      <c r="B100" s="357"/>
      <c r="C100" s="241"/>
      <c r="D100" s="241"/>
      <c r="E100" s="241"/>
      <c r="F100" s="262"/>
      <c r="G100" s="358" t="str">
        <f>+C2</f>
        <v>SUGAR LINE UP edition 01.08.2018</v>
      </c>
      <c r="H100" s="241"/>
      <c r="I100" s="241"/>
      <c r="J100" s="241"/>
      <c r="K100" s="359"/>
      <c r="M100" s="278"/>
    </row>
    <row r="101" spans="1:13" ht="15" customHeight="1">
      <c r="A101" s="344"/>
      <c r="B101" s="241"/>
      <c r="C101" s="241"/>
      <c r="D101" s="241"/>
      <c r="E101" s="241"/>
      <c r="F101" s="241"/>
      <c r="G101" s="241"/>
      <c r="H101" s="241"/>
      <c r="I101" s="241"/>
      <c r="J101" s="241"/>
      <c r="K101" s="359"/>
      <c r="M101" s="278"/>
    </row>
    <row r="102" spans="1:13" ht="15" customHeight="1">
      <c r="A102" s="344"/>
      <c r="B102" s="241"/>
      <c r="C102" s="241"/>
      <c r="D102" s="241"/>
      <c r="E102" s="241"/>
      <c r="F102" s="241"/>
      <c r="G102" s="241"/>
      <c r="H102" s="241"/>
      <c r="I102" s="241"/>
      <c r="J102" s="241"/>
      <c r="K102" s="359"/>
      <c r="M102" s="278"/>
    </row>
    <row r="103" spans="1:13" ht="15" customHeight="1">
      <c r="A103" s="360" t="s">
        <v>69</v>
      </c>
      <c r="B103" s="361"/>
      <c r="C103" s="354"/>
      <c r="D103" s="354"/>
      <c r="E103" s="354"/>
      <c r="F103" s="354"/>
      <c r="G103" s="354"/>
      <c r="H103" s="356"/>
      <c r="I103" s="356"/>
      <c r="J103" s="337"/>
      <c r="K103" s="340"/>
      <c r="M103" s="278"/>
    </row>
    <row r="104" spans="1:13" ht="15" customHeight="1">
      <c r="A104" s="362" t="s">
        <v>45</v>
      </c>
      <c r="B104" s="297">
        <f>SUM(F14:G14)</f>
        <v>0</v>
      </c>
      <c r="C104" s="354"/>
      <c r="D104" s="354"/>
      <c r="E104" s="354"/>
      <c r="F104" s="354"/>
      <c r="G104" s="354"/>
      <c r="H104" s="356"/>
      <c r="I104" s="356"/>
      <c r="J104" s="337"/>
      <c r="K104" s="340"/>
      <c r="M104" s="278"/>
    </row>
    <row r="105" spans="1:13" ht="15" customHeight="1">
      <c r="A105" s="362" t="s">
        <v>55</v>
      </c>
      <c r="B105" s="297">
        <f>F20</f>
        <v>0</v>
      </c>
      <c r="C105" s="354"/>
      <c r="D105" s="354"/>
      <c r="E105" s="354"/>
      <c r="F105" s="354"/>
      <c r="G105" s="354"/>
      <c r="H105" s="356"/>
      <c r="I105" s="356"/>
      <c r="J105" s="337"/>
      <c r="K105" s="340"/>
      <c r="M105" s="278"/>
    </row>
    <row r="106" spans="1:13" ht="15" customHeight="1">
      <c r="A106" s="362" t="s">
        <v>46</v>
      </c>
      <c r="B106" s="297">
        <f>SUM(F27:G27)</f>
        <v>0</v>
      </c>
      <c r="C106" s="354"/>
      <c r="D106" s="354"/>
      <c r="E106" s="354"/>
      <c r="F106" s="354"/>
      <c r="G106" s="354"/>
      <c r="H106" s="356"/>
      <c r="I106" s="356"/>
      <c r="J106" s="337"/>
      <c r="K106" s="340"/>
      <c r="M106" s="278"/>
    </row>
    <row r="107" spans="1:13" ht="15" customHeight="1">
      <c r="A107" s="362" t="s">
        <v>12</v>
      </c>
      <c r="B107" s="297">
        <f>SUM(F65:G65)</f>
        <v>745548000</v>
      </c>
      <c r="C107" s="354"/>
      <c r="D107" s="354"/>
      <c r="E107" s="354"/>
      <c r="F107" s="354"/>
      <c r="G107" s="354"/>
      <c r="H107" s="356"/>
      <c r="I107" s="356"/>
      <c r="J107" s="354"/>
      <c r="K107" s="359"/>
      <c r="M107" s="278"/>
    </row>
    <row r="108" spans="1:13" ht="15" customHeight="1">
      <c r="A108" s="362" t="s">
        <v>41</v>
      </c>
      <c r="B108" s="297">
        <f>SUM(F91:G91)</f>
        <v>179180000</v>
      </c>
      <c r="C108" s="354"/>
      <c r="D108" s="354"/>
      <c r="E108" s="354"/>
      <c r="F108" s="354"/>
      <c r="G108" s="354"/>
      <c r="H108" s="356"/>
      <c r="I108" s="356"/>
      <c r="J108" s="354"/>
      <c r="K108" s="359"/>
      <c r="M108" s="278"/>
    </row>
    <row r="109" spans="1:13" ht="15" customHeight="1">
      <c r="A109" s="363" t="s">
        <v>26</v>
      </c>
      <c r="B109" s="364">
        <f>SUM(B104:B108)</f>
        <v>924728000</v>
      </c>
      <c r="C109" s="354"/>
      <c r="D109" s="354"/>
      <c r="E109" s="354"/>
      <c r="F109" s="354"/>
      <c r="G109" s="354"/>
      <c r="H109" s="356"/>
      <c r="I109" s="356"/>
      <c r="J109" s="354"/>
      <c r="K109" s="247"/>
      <c r="M109" s="278"/>
    </row>
    <row r="110" spans="1:13" ht="15" customHeight="1">
      <c r="A110" s="305"/>
      <c r="B110" s="262"/>
      <c r="C110" s="354"/>
      <c r="D110" s="354"/>
      <c r="E110" s="354"/>
      <c r="F110" s="354"/>
      <c r="G110" s="354"/>
      <c r="H110" s="356"/>
      <c r="I110" s="356"/>
      <c r="J110" s="354"/>
      <c r="K110" s="247"/>
      <c r="M110" s="278"/>
    </row>
    <row r="111" spans="1:13" ht="15" customHeight="1">
      <c r="A111" s="305"/>
      <c r="B111" s="262"/>
      <c r="C111" s="354"/>
      <c r="D111" s="354"/>
      <c r="E111" s="354"/>
      <c r="F111" s="354"/>
      <c r="G111" s="354"/>
      <c r="H111" s="356"/>
      <c r="I111" s="356"/>
      <c r="J111" s="354"/>
      <c r="K111" s="247"/>
      <c r="M111" s="278"/>
    </row>
    <row r="112" spans="1:13" ht="15" customHeight="1">
      <c r="A112" s="365"/>
      <c r="B112" s="366"/>
      <c r="C112" s="354"/>
      <c r="D112" s="354"/>
      <c r="E112" s="354"/>
      <c r="F112" s="354"/>
      <c r="G112" s="354"/>
      <c r="H112" s="356"/>
      <c r="I112" s="356"/>
      <c r="J112" s="354"/>
      <c r="K112" s="247"/>
      <c r="M112" s="278"/>
    </row>
    <row r="113" spans="1:13" ht="15" customHeight="1">
      <c r="A113" s="365"/>
      <c r="B113" s="367"/>
      <c r="C113" s="354"/>
      <c r="D113" s="354"/>
      <c r="E113" s="354"/>
      <c r="F113" s="354"/>
      <c r="G113" s="354"/>
      <c r="H113" s="356"/>
      <c r="I113" s="356"/>
      <c r="J113" s="354"/>
      <c r="K113" s="368"/>
      <c r="L113" s="443"/>
      <c r="M113" s="278"/>
    </row>
    <row r="114" spans="1:13" ht="15" customHeight="1">
      <c r="A114" s="365"/>
      <c r="B114" s="367"/>
      <c r="C114" s="354"/>
      <c r="D114" s="354"/>
      <c r="E114" s="354"/>
      <c r="F114" s="354"/>
      <c r="G114" s="354"/>
      <c r="H114" s="356"/>
      <c r="I114" s="356"/>
      <c r="J114" s="354"/>
      <c r="K114" s="368"/>
      <c r="L114" s="443"/>
      <c r="M114" s="278"/>
    </row>
    <row r="115" spans="1:13" ht="15" customHeight="1">
      <c r="A115" s="365"/>
      <c r="B115" s="367"/>
      <c r="C115" s="354"/>
      <c r="D115" s="354"/>
      <c r="E115" s="354"/>
      <c r="F115" s="354"/>
      <c r="G115" s="354"/>
      <c r="H115" s="356"/>
      <c r="I115" s="356"/>
      <c r="J115" s="354"/>
      <c r="K115" s="368"/>
      <c r="M115" s="278"/>
    </row>
    <row r="116" spans="1:13" ht="15" customHeight="1">
      <c r="A116" s="365"/>
      <c r="B116" s="367"/>
      <c r="C116" s="354"/>
      <c r="D116" s="354"/>
      <c r="E116" s="354"/>
      <c r="F116" s="354"/>
      <c r="G116" s="354"/>
      <c r="H116" s="356"/>
      <c r="I116" s="356"/>
      <c r="J116" s="354"/>
      <c r="K116" s="368"/>
      <c r="M116" s="278"/>
    </row>
    <row r="117" spans="1:13" ht="15" customHeight="1">
      <c r="A117" s="365"/>
      <c r="B117" s="367"/>
      <c r="C117" s="354"/>
      <c r="D117" s="354"/>
      <c r="E117" s="354"/>
      <c r="F117" s="354"/>
      <c r="G117" s="354"/>
      <c r="H117" s="356"/>
      <c r="I117" s="356"/>
      <c r="J117" s="354"/>
      <c r="K117" s="369"/>
      <c r="M117" s="278"/>
    </row>
    <row r="118" spans="1:13" ht="15">
      <c r="A118" s="365"/>
      <c r="B118" s="367"/>
      <c r="C118" s="354"/>
      <c r="D118" s="354"/>
      <c r="E118" s="354"/>
      <c r="F118" s="354"/>
      <c r="G118" s="354"/>
      <c r="H118" s="356"/>
      <c r="I118" s="356"/>
      <c r="J118" s="354"/>
      <c r="K118" s="369"/>
      <c r="M118" s="278"/>
    </row>
    <row r="119" spans="1:13" ht="15">
      <c r="A119" s="370"/>
      <c r="B119" s="371"/>
      <c r="C119" s="354"/>
      <c r="D119" s="354"/>
      <c r="E119" s="354"/>
      <c r="F119" s="354"/>
      <c r="G119" s="354"/>
      <c r="H119" s="356"/>
      <c r="I119" s="356"/>
      <c r="J119" s="354"/>
      <c r="K119" s="369"/>
      <c r="M119" s="278"/>
    </row>
    <row r="120" spans="1:13" ht="15">
      <c r="A120" s="360" t="s">
        <v>70</v>
      </c>
      <c r="B120" s="361"/>
      <c r="C120" s="354"/>
      <c r="D120" s="354"/>
      <c r="E120" s="354"/>
      <c r="F120" s="354"/>
      <c r="G120" s="354"/>
      <c r="H120" s="356"/>
      <c r="I120" s="356"/>
      <c r="J120" s="354"/>
      <c r="K120" s="369"/>
      <c r="M120" s="278"/>
    </row>
    <row r="121" spans="1:13" ht="15">
      <c r="A121" s="362" t="s">
        <v>53</v>
      </c>
      <c r="B121" s="297">
        <f>SUMIF($H$7:$H$93,"A45",$F$7:$F$93)</f>
        <v>0</v>
      </c>
      <c r="C121" s="354"/>
      <c r="D121" s="354"/>
      <c r="E121" s="354"/>
      <c r="F121" s="354"/>
      <c r="G121" s="354"/>
      <c r="H121" s="356"/>
      <c r="I121" s="356"/>
      <c r="J121" s="354"/>
      <c r="K121" s="369"/>
      <c r="M121" s="278"/>
    </row>
    <row r="122" spans="1:13" ht="15">
      <c r="A122" s="362" t="s">
        <v>52</v>
      </c>
      <c r="B122" s="297">
        <f>SUMIF($H$7:$H$97,"B150",$F$7:$F$97)</f>
        <v>25000000</v>
      </c>
      <c r="C122" s="354"/>
      <c r="D122" s="354"/>
      <c r="E122" s="354"/>
      <c r="F122" s="354"/>
      <c r="G122" s="354"/>
      <c r="H122" s="356"/>
      <c r="I122" s="356"/>
      <c r="J122" s="354"/>
      <c r="K122" s="369"/>
      <c r="M122" s="278"/>
    </row>
    <row r="123" spans="1:13" ht="15">
      <c r="A123" s="362" t="s">
        <v>9</v>
      </c>
      <c r="B123" s="297">
        <f>SUMIF(H7:H96,"VHP",G7:G96)</f>
        <v>899728000</v>
      </c>
      <c r="C123" s="354"/>
      <c r="D123" s="354"/>
      <c r="E123" s="354"/>
      <c r="F123" s="354"/>
      <c r="G123" s="354"/>
      <c r="H123" s="356"/>
      <c r="I123" s="356"/>
      <c r="J123" s="354"/>
      <c r="K123" s="369"/>
      <c r="M123" s="278"/>
    </row>
    <row r="124" spans="1:13" ht="15">
      <c r="A124" s="198" t="s">
        <v>76</v>
      </c>
      <c r="B124" s="297">
        <v>0</v>
      </c>
      <c r="C124" s="354"/>
      <c r="D124" s="354"/>
      <c r="E124" s="354"/>
      <c r="F124" s="354"/>
      <c r="G124" s="354"/>
      <c r="H124" s="356"/>
      <c r="I124" s="356"/>
      <c r="J124" s="354"/>
      <c r="K124" s="369"/>
      <c r="M124" s="278"/>
    </row>
    <row r="125" spans="1:13" ht="15">
      <c r="A125" s="363" t="s">
        <v>26</v>
      </c>
      <c r="B125" s="364">
        <f>SUM(B121:B124)</f>
        <v>924728000</v>
      </c>
      <c r="C125" s="354"/>
      <c r="D125" s="354"/>
      <c r="E125" s="354"/>
      <c r="F125" s="354"/>
      <c r="G125" s="354"/>
      <c r="H125" s="356"/>
      <c r="I125" s="356"/>
      <c r="J125" s="354"/>
      <c r="K125" s="369"/>
      <c r="M125" s="278"/>
    </row>
    <row r="126" spans="1:13" ht="15">
      <c r="A126" s="370"/>
      <c r="B126" s="371"/>
      <c r="C126" s="354"/>
      <c r="D126" s="354"/>
      <c r="E126" s="354"/>
      <c r="F126" s="354"/>
      <c r="G126" s="354"/>
      <c r="H126" s="356"/>
      <c r="I126" s="356"/>
      <c r="J126" s="356"/>
      <c r="K126" s="369"/>
      <c r="M126" s="278"/>
    </row>
    <row r="127" spans="1:13" ht="15">
      <c r="A127" s="344"/>
      <c r="B127" s="372"/>
      <c r="C127" s="354"/>
      <c r="D127" s="354"/>
      <c r="E127" s="354"/>
      <c r="F127" s="354"/>
      <c r="G127" s="354"/>
      <c r="H127" s="356"/>
      <c r="I127" s="356"/>
      <c r="J127" s="356"/>
      <c r="K127" s="369"/>
      <c r="M127" s="278"/>
    </row>
    <row r="128" spans="1:13" ht="15">
      <c r="A128" s="305"/>
      <c r="B128" s="262"/>
      <c r="C128" s="354"/>
      <c r="D128" s="354"/>
      <c r="E128" s="354"/>
      <c r="F128" s="354"/>
      <c r="G128" s="354"/>
      <c r="H128" s="356"/>
      <c r="I128" s="356"/>
      <c r="J128" s="356"/>
      <c r="K128" s="369"/>
      <c r="M128" s="278"/>
    </row>
    <row r="129" spans="1:13" ht="15">
      <c r="A129" s="373"/>
      <c r="B129" s="374"/>
      <c r="C129" s="354"/>
      <c r="D129" s="354"/>
      <c r="E129" s="354"/>
      <c r="F129" s="354"/>
      <c r="G129" s="354"/>
      <c r="H129" s="356"/>
      <c r="I129" s="356"/>
      <c r="J129" s="356"/>
      <c r="K129" s="369"/>
      <c r="M129" s="278"/>
    </row>
    <row r="130" spans="1:13" ht="15">
      <c r="A130" s="344"/>
      <c r="B130" s="372"/>
      <c r="C130" s="241"/>
      <c r="D130" s="241"/>
      <c r="E130" s="241"/>
      <c r="F130" s="241"/>
      <c r="G130" s="241"/>
      <c r="H130" s="246"/>
      <c r="I130" s="241"/>
      <c r="J130" s="241"/>
      <c r="K130" s="247"/>
      <c r="M130" s="278"/>
    </row>
    <row r="131" spans="1:13" ht="15">
      <c r="A131" s="375"/>
      <c r="B131" s="376"/>
      <c r="C131" s="376"/>
      <c r="D131" s="376"/>
      <c r="E131" s="376"/>
      <c r="F131" s="376"/>
      <c r="G131" s="376"/>
      <c r="H131" s="246"/>
      <c r="I131" s="241"/>
      <c r="J131" s="241"/>
      <c r="K131" s="247"/>
      <c r="M131" s="278"/>
    </row>
    <row r="132" spans="1:13" ht="15">
      <c r="A132" s="305"/>
      <c r="B132" s="374"/>
      <c r="C132" s="262"/>
      <c r="D132" s="262"/>
      <c r="E132" s="262"/>
      <c r="F132" s="262"/>
      <c r="G132" s="262"/>
      <c r="H132" s="262"/>
      <c r="I132" s="262"/>
      <c r="J132" s="262"/>
      <c r="K132" s="264"/>
      <c r="M132" s="278"/>
    </row>
    <row r="133" spans="1:13" ht="15">
      <c r="A133" s="305"/>
      <c r="B133" s="262"/>
      <c r="C133" s="262"/>
      <c r="D133" s="262"/>
      <c r="E133" s="262"/>
      <c r="F133" s="262"/>
      <c r="G133" s="262"/>
      <c r="H133" s="262"/>
      <c r="I133" s="262"/>
      <c r="J133" s="262"/>
      <c r="K133" s="264"/>
      <c r="M133" s="278"/>
    </row>
    <row r="134" spans="1:11" ht="15">
      <c r="A134" s="305"/>
      <c r="B134" s="262"/>
      <c r="C134" s="262"/>
      <c r="D134" s="262"/>
      <c r="E134" s="262"/>
      <c r="F134" s="262"/>
      <c r="G134" s="262"/>
      <c r="H134" s="262"/>
      <c r="I134" s="262"/>
      <c r="J134" s="262"/>
      <c r="K134" s="264"/>
    </row>
    <row r="135" spans="1:11" ht="15">
      <c r="A135" s="377" t="s">
        <v>63</v>
      </c>
      <c r="B135" s="378"/>
      <c r="C135" s="379"/>
      <c r="D135" s="379"/>
      <c r="E135" s="379"/>
      <c r="F135" s="379"/>
      <c r="G135" s="379"/>
      <c r="H135" s="380"/>
      <c r="I135" s="379"/>
      <c r="J135" s="379"/>
      <c r="K135" s="321" t="s">
        <v>63</v>
      </c>
    </row>
    <row r="137" ht="15">
      <c r="A137" s="381"/>
    </row>
    <row r="138" spans="1:2" ht="15.75">
      <c r="A138" s="382"/>
      <c r="B138" s="383"/>
    </row>
    <row r="139" ht="15.75">
      <c r="A139" s="384"/>
    </row>
    <row r="140" ht="15">
      <c r="A140" s="385"/>
    </row>
    <row r="141" ht="15.75">
      <c r="A141" s="386"/>
    </row>
    <row r="142" ht="15">
      <c r="A142" s="385"/>
    </row>
  </sheetData>
  <sheetProtection password="F66E" sheet="1"/>
  <mergeCells count="4">
    <mergeCell ref="C1:K1"/>
    <mergeCell ref="C2:K2"/>
    <mergeCell ref="C3:K3"/>
    <mergeCell ref="B95:D9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6" max="255" man="1"/>
    <brk id="9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110" zoomScaleNormal="110" workbookViewId="0" topLeftCell="A1">
      <selection activeCell="B54" sqref="B5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63" t="str">
        <f>+LINEUP!C1</f>
        <v>Williams Brazil</v>
      </c>
      <c r="D1" s="463"/>
      <c r="E1" s="463"/>
      <c r="F1" s="463"/>
      <c r="G1" s="463"/>
      <c r="H1" s="463"/>
      <c r="I1" s="463"/>
      <c r="J1" s="463"/>
      <c r="K1" s="464"/>
      <c r="L1" s="23"/>
      <c r="M1" s="66"/>
    </row>
    <row r="2" spans="1:13" ht="26.25">
      <c r="A2" s="38"/>
      <c r="B2" s="1"/>
      <c r="C2" s="465" t="str">
        <f>+LINEUP!C2</f>
        <v>SUGAR LINE UP edition 01.08.2018</v>
      </c>
      <c r="D2" s="465"/>
      <c r="E2" s="465"/>
      <c r="F2" s="465"/>
      <c r="G2" s="465"/>
      <c r="H2" s="465"/>
      <c r="I2" s="465"/>
      <c r="J2" s="465"/>
      <c r="K2" s="466"/>
      <c r="L2" s="28"/>
      <c r="M2" s="66"/>
    </row>
    <row r="3" spans="1:13" ht="15">
      <c r="A3" s="38"/>
      <c r="B3" s="1"/>
      <c r="C3" s="467" t="s">
        <v>77</v>
      </c>
      <c r="D3" s="467"/>
      <c r="E3" s="467"/>
      <c r="F3" s="467"/>
      <c r="G3" s="467"/>
      <c r="H3" s="467"/>
      <c r="I3" s="467"/>
      <c r="J3" s="467"/>
      <c r="K3" s="46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174</v>
      </c>
      <c r="B48" s="284"/>
      <c r="C48" s="154">
        <v>43305</v>
      </c>
      <c r="D48" s="157">
        <v>43314</v>
      </c>
      <c r="E48" s="157">
        <v>43324</v>
      </c>
      <c r="F48" s="275">
        <v>25000000</v>
      </c>
      <c r="G48" s="282"/>
      <c r="H48" s="57" t="s">
        <v>89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3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81</v>
      </c>
      <c r="D53" s="269"/>
      <c r="E53" s="269"/>
      <c r="F53" s="269"/>
      <c r="G53" s="174"/>
      <c r="H53" s="175"/>
      <c r="I53" s="172"/>
      <c r="J53" s="269"/>
      <c r="K53" s="272"/>
      <c r="L53" s="277"/>
      <c r="M53" s="278"/>
    </row>
    <row r="54" spans="1:13" s="406" customFormat="1" ht="15" customHeight="1">
      <c r="A54" s="89"/>
      <c r="B54" s="238"/>
      <c r="C54" s="285"/>
      <c r="D54" s="274"/>
      <c r="E54" s="274"/>
      <c r="F54" s="297"/>
      <c r="H54" s="14"/>
      <c r="I54" s="296"/>
      <c r="J54" s="57"/>
      <c r="K54" s="302"/>
      <c r="L54" s="277"/>
      <c r="M54" s="278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/>
      <c r="B56" s="284"/>
      <c r="C56" s="273"/>
      <c r="D56" s="157"/>
      <c r="E56" s="157"/>
      <c r="F56" s="275"/>
      <c r="G56" s="282"/>
      <c r="H56" s="57"/>
      <c r="I56" s="57"/>
      <c r="J56" s="57"/>
      <c r="K56" s="302"/>
      <c r="L56" s="277"/>
      <c r="M56" s="278"/>
    </row>
    <row r="57" spans="1:13" s="61" customFormat="1" ht="15">
      <c r="A57" s="89"/>
      <c r="B57" s="232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25000000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01.08.2018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69" t="s">
        <v>25</v>
      </c>
      <c r="B69" s="47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25000000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69" t="s">
        <v>40</v>
      </c>
      <c r="B83" s="47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76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25000000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showGridLines="0" workbookViewId="0" topLeftCell="A1">
      <selection activeCell="H85" sqref="H85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63" t="str">
        <f>+LINEUP!C1</f>
        <v>Williams Brazil</v>
      </c>
      <c r="D1" s="463"/>
      <c r="E1" s="463"/>
      <c r="F1" s="463"/>
      <c r="G1" s="463"/>
      <c r="H1" s="463"/>
      <c r="I1" s="463"/>
      <c r="J1" s="463"/>
      <c r="K1" s="464"/>
    </row>
    <row r="2" spans="1:11" ht="26.25">
      <c r="A2" s="38"/>
      <c r="B2" s="1"/>
      <c r="C2" s="465" t="str">
        <f>+LINEUP!C2</f>
        <v>SUGAR LINE UP edition 01.08.2018</v>
      </c>
      <c r="D2" s="465"/>
      <c r="E2" s="465"/>
      <c r="F2" s="465"/>
      <c r="G2" s="465"/>
      <c r="H2" s="465"/>
      <c r="I2" s="465"/>
      <c r="J2" s="465"/>
      <c r="K2" s="466"/>
    </row>
    <row r="3" spans="1:11" ht="15">
      <c r="A3" s="38"/>
      <c r="B3" s="1"/>
      <c r="C3" s="467" t="s">
        <v>77</v>
      </c>
      <c r="D3" s="467"/>
      <c r="E3" s="467"/>
      <c r="F3" s="467"/>
      <c r="G3" s="467"/>
      <c r="H3" s="467"/>
      <c r="I3" s="467"/>
      <c r="J3" s="467"/>
      <c r="K3" s="46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14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281" t="s">
        <v>64</v>
      </c>
      <c r="B10" s="284"/>
      <c r="C10" s="273"/>
      <c r="D10" s="157"/>
      <c r="E10" s="415"/>
      <c r="F10" s="408"/>
      <c r="G10" s="275"/>
      <c r="H10" s="57"/>
      <c r="I10" s="57"/>
      <c r="J10" s="57"/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14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6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24"/>
      <c r="F13" s="289"/>
      <c r="G13" s="290">
        <f>SUM(G10:G12)</f>
        <v>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14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7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24"/>
      <c r="F18" s="289">
        <f>SUM(F17:F17)</f>
        <v>0</v>
      </c>
      <c r="G18" s="290">
        <f>SUM(G17)</f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6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14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">
      <c r="A22" s="281" t="s">
        <v>64</v>
      </c>
      <c r="B22" s="284"/>
      <c r="C22" s="154"/>
      <c r="D22" s="157"/>
      <c r="E22" s="415"/>
      <c r="F22" s="422"/>
      <c r="G22" s="275"/>
      <c r="H22" s="57"/>
      <c r="I22" s="57"/>
      <c r="J22" s="57"/>
      <c r="K22" s="423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14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6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24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6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14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24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8" t="s">
        <v>176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14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153</v>
      </c>
      <c r="B36" s="284"/>
      <c r="C36" s="273">
        <v>43305</v>
      </c>
      <c r="D36" s="157">
        <v>43311</v>
      </c>
      <c r="E36" s="157">
        <v>43314</v>
      </c>
      <c r="F36" s="451"/>
      <c r="G36" s="275">
        <v>48000000</v>
      </c>
      <c r="H36" s="57" t="s">
        <v>9</v>
      </c>
      <c r="I36" s="57" t="s">
        <v>131</v>
      </c>
      <c r="J36" s="57" t="s">
        <v>154</v>
      </c>
      <c r="K36" s="452"/>
      <c r="L36" s="301"/>
      <c r="M36" s="331"/>
    </row>
    <row r="37" spans="1:13" s="282" customFormat="1" ht="15.75" customHeight="1">
      <c r="A37" s="165" t="s">
        <v>167</v>
      </c>
      <c r="B37" s="284"/>
      <c r="C37" s="273">
        <v>43311</v>
      </c>
      <c r="D37" s="157">
        <v>43314</v>
      </c>
      <c r="E37" s="157">
        <v>43316</v>
      </c>
      <c r="F37" s="451"/>
      <c r="G37" s="275">
        <v>73894000</v>
      </c>
      <c r="H37" s="57" t="s">
        <v>9</v>
      </c>
      <c r="I37" s="57" t="s">
        <v>94</v>
      </c>
      <c r="J37" s="57" t="s">
        <v>66</v>
      </c>
      <c r="K37" s="452"/>
      <c r="L37" s="301"/>
      <c r="M37" s="331"/>
    </row>
    <row r="38" spans="1:13" s="282" customFormat="1" ht="15.75" customHeight="1">
      <c r="A38" s="165" t="s">
        <v>159</v>
      </c>
      <c r="B38" s="284"/>
      <c r="C38" s="273">
        <v>43317</v>
      </c>
      <c r="D38" s="157">
        <v>43320</v>
      </c>
      <c r="E38" s="157">
        <v>43321</v>
      </c>
      <c r="F38" s="451"/>
      <c r="G38" s="275">
        <v>29500000</v>
      </c>
      <c r="H38" s="57" t="s">
        <v>9</v>
      </c>
      <c r="I38" s="57" t="s">
        <v>163</v>
      </c>
      <c r="J38" s="57" t="s">
        <v>82</v>
      </c>
      <c r="K38" s="452"/>
      <c r="L38" s="301"/>
      <c r="M38" s="331"/>
    </row>
    <row r="39" spans="1:13" s="282" customFormat="1" ht="15.75" customHeight="1">
      <c r="A39" s="165" t="s">
        <v>160</v>
      </c>
      <c r="B39" s="284"/>
      <c r="C39" s="273">
        <v>43317</v>
      </c>
      <c r="D39" s="157">
        <v>43321</v>
      </c>
      <c r="E39" s="157">
        <v>43322</v>
      </c>
      <c r="F39" s="451"/>
      <c r="G39" s="275">
        <v>19431000</v>
      </c>
      <c r="H39" s="57" t="s">
        <v>9</v>
      </c>
      <c r="I39" s="57" t="s">
        <v>11</v>
      </c>
      <c r="J39" s="57" t="s">
        <v>85</v>
      </c>
      <c r="K39" s="452"/>
      <c r="L39" s="301"/>
      <c r="M39" s="331"/>
    </row>
    <row r="40" spans="1:13" s="282" customFormat="1" ht="15.75" customHeight="1">
      <c r="A40" s="165" t="s">
        <v>161</v>
      </c>
      <c r="B40" s="284"/>
      <c r="C40" s="273">
        <v>43323</v>
      </c>
      <c r="D40" s="157">
        <v>43323</v>
      </c>
      <c r="E40" s="157">
        <v>43325</v>
      </c>
      <c r="F40" s="451"/>
      <c r="G40" s="275">
        <v>66339000</v>
      </c>
      <c r="H40" s="57" t="s">
        <v>9</v>
      </c>
      <c r="I40" s="57" t="s">
        <v>177</v>
      </c>
      <c r="J40" s="57" t="s">
        <v>66</v>
      </c>
      <c r="K40" s="452"/>
      <c r="L40" s="301"/>
      <c r="M40" s="331"/>
    </row>
    <row r="41" spans="1:13" s="282" customFormat="1" ht="15.75" customHeight="1">
      <c r="A41" s="165" t="s">
        <v>162</v>
      </c>
      <c r="B41" s="284"/>
      <c r="C41" s="273">
        <v>43334</v>
      </c>
      <c r="D41" s="157">
        <v>43336</v>
      </c>
      <c r="E41" s="157">
        <v>43338</v>
      </c>
      <c r="F41" s="451"/>
      <c r="G41" s="275">
        <v>69600000</v>
      </c>
      <c r="H41" s="57" t="s">
        <v>9</v>
      </c>
      <c r="I41" s="57" t="s">
        <v>144</v>
      </c>
      <c r="J41" s="57" t="s">
        <v>66</v>
      </c>
      <c r="K41" s="452"/>
      <c r="L41" s="301"/>
      <c r="M41" s="331"/>
    </row>
    <row r="42" spans="1:13" s="239" customFormat="1" ht="15">
      <c r="A42" s="266"/>
      <c r="B42" s="279"/>
      <c r="C42" s="268" t="s">
        <v>43</v>
      </c>
      <c r="D42" s="333"/>
      <c r="E42" s="414"/>
      <c r="F42" s="269"/>
      <c r="G42" s="270" t="s">
        <v>57</v>
      </c>
      <c r="H42" s="271"/>
      <c r="I42" s="268"/>
      <c r="J42" s="269"/>
      <c r="K42" s="272"/>
      <c r="L42" s="277"/>
      <c r="M42" s="278"/>
    </row>
    <row r="43" spans="1:13" s="282" customFormat="1" ht="15.75" customHeight="1">
      <c r="A43" s="165" t="s">
        <v>142</v>
      </c>
      <c r="B43" s="284"/>
      <c r="C43" s="273">
        <v>43310</v>
      </c>
      <c r="D43" s="157">
        <v>43311</v>
      </c>
      <c r="E43" s="157">
        <v>43314</v>
      </c>
      <c r="F43" s="451"/>
      <c r="G43" s="275">
        <v>30034000</v>
      </c>
      <c r="H43" s="57" t="s">
        <v>9</v>
      </c>
      <c r="I43" s="57" t="s">
        <v>83</v>
      </c>
      <c r="J43" s="57" t="s">
        <v>75</v>
      </c>
      <c r="K43" s="452"/>
      <c r="L43" s="301"/>
      <c r="M43" s="331"/>
    </row>
    <row r="44" spans="1:13" s="282" customFormat="1" ht="15.75" customHeight="1">
      <c r="A44" s="165" t="s">
        <v>164</v>
      </c>
      <c r="B44" s="284"/>
      <c r="C44" s="273">
        <v>43312</v>
      </c>
      <c r="D44" s="157">
        <v>43313</v>
      </c>
      <c r="E44" s="157">
        <v>43314</v>
      </c>
      <c r="F44" s="451"/>
      <c r="G44" s="275">
        <v>33000000</v>
      </c>
      <c r="H44" s="57" t="s">
        <v>9</v>
      </c>
      <c r="I44" s="57" t="s">
        <v>11</v>
      </c>
      <c r="J44" s="57" t="s">
        <v>15</v>
      </c>
      <c r="K44" s="452"/>
      <c r="L44" s="301"/>
      <c r="M44" s="331"/>
    </row>
    <row r="45" spans="1:13" s="282" customFormat="1" ht="15.75" customHeight="1">
      <c r="A45" s="165" t="s">
        <v>165</v>
      </c>
      <c r="B45" s="284"/>
      <c r="C45" s="273">
        <v>43311</v>
      </c>
      <c r="D45" s="157">
        <v>43314</v>
      </c>
      <c r="E45" s="157">
        <v>43315</v>
      </c>
      <c r="F45" s="451"/>
      <c r="G45" s="275">
        <v>46000000</v>
      </c>
      <c r="H45" s="57" t="s">
        <v>9</v>
      </c>
      <c r="I45" s="57" t="s">
        <v>11</v>
      </c>
      <c r="J45" s="57" t="s">
        <v>15</v>
      </c>
      <c r="K45" s="452"/>
      <c r="L45" s="301"/>
      <c r="M45" s="331"/>
    </row>
    <row r="46" spans="1:13" s="282" customFormat="1" ht="15.75" customHeight="1">
      <c r="A46" s="165" t="s">
        <v>178</v>
      </c>
      <c r="B46" s="284"/>
      <c r="C46" s="273">
        <v>43310</v>
      </c>
      <c r="D46" s="157">
        <v>43315</v>
      </c>
      <c r="E46" s="157">
        <v>43316</v>
      </c>
      <c r="F46" s="451"/>
      <c r="G46" s="275">
        <v>33000000</v>
      </c>
      <c r="H46" s="57" t="s">
        <v>9</v>
      </c>
      <c r="I46" s="57" t="s">
        <v>11</v>
      </c>
      <c r="J46" s="57" t="s">
        <v>67</v>
      </c>
      <c r="K46" s="452"/>
      <c r="L46" s="301"/>
      <c r="M46" s="331"/>
    </row>
    <row r="47" spans="1:13" s="282" customFormat="1" ht="15.75" customHeight="1">
      <c r="A47" s="165" t="s">
        <v>166</v>
      </c>
      <c r="B47" s="284"/>
      <c r="C47" s="273">
        <v>43319</v>
      </c>
      <c r="D47" s="157">
        <v>43322</v>
      </c>
      <c r="E47" s="157">
        <v>43324</v>
      </c>
      <c r="F47" s="451"/>
      <c r="G47" s="275">
        <v>36000000</v>
      </c>
      <c r="H47" s="57" t="s">
        <v>9</v>
      </c>
      <c r="I47" s="57" t="s">
        <v>179</v>
      </c>
      <c r="J47" s="57" t="s">
        <v>120</v>
      </c>
      <c r="K47" s="452"/>
      <c r="L47" s="301"/>
      <c r="M47" s="331"/>
    </row>
    <row r="48" spans="1:13" s="282" customFormat="1" ht="15.75" customHeight="1">
      <c r="A48" s="165" t="s">
        <v>168</v>
      </c>
      <c r="B48" s="284"/>
      <c r="C48" s="273">
        <v>43323</v>
      </c>
      <c r="D48" s="157">
        <v>43324</v>
      </c>
      <c r="E48" s="157">
        <v>43325</v>
      </c>
      <c r="F48" s="451"/>
      <c r="G48" s="275">
        <v>20000000</v>
      </c>
      <c r="H48" s="57" t="s">
        <v>9</v>
      </c>
      <c r="I48" s="57" t="s">
        <v>106</v>
      </c>
      <c r="J48" s="57" t="s">
        <v>72</v>
      </c>
      <c r="K48" s="452"/>
      <c r="L48" s="301"/>
      <c r="M48" s="331"/>
    </row>
    <row r="49" spans="1:13" s="406" customFormat="1" ht="15">
      <c r="A49" s="266"/>
      <c r="B49" s="279"/>
      <c r="C49" s="172" t="s">
        <v>86</v>
      </c>
      <c r="D49" s="269"/>
      <c r="E49" s="414"/>
      <c r="F49" s="269"/>
      <c r="G49" s="270" t="s">
        <v>57</v>
      </c>
      <c r="H49" s="271"/>
      <c r="I49" s="268"/>
      <c r="J49" s="269"/>
      <c r="K49" s="272"/>
      <c r="L49" s="277"/>
      <c r="M49" s="278"/>
    </row>
    <row r="50" spans="1:13" s="282" customFormat="1" ht="15.75" customHeight="1">
      <c r="A50" s="165" t="s">
        <v>148</v>
      </c>
      <c r="B50" s="284"/>
      <c r="C50" s="273">
        <v>43307</v>
      </c>
      <c r="D50" s="157">
        <v>43311</v>
      </c>
      <c r="E50" s="157">
        <v>43314</v>
      </c>
      <c r="F50" s="451"/>
      <c r="G50" s="275">
        <v>23500000</v>
      </c>
      <c r="H50" s="57" t="s">
        <v>9</v>
      </c>
      <c r="I50" s="57" t="s">
        <v>149</v>
      </c>
      <c r="J50" s="57" t="s">
        <v>151</v>
      </c>
      <c r="K50" s="452"/>
      <c r="L50" s="301"/>
      <c r="M50" s="331"/>
    </row>
    <row r="51" spans="1:13" s="282" customFormat="1" ht="15.75" customHeight="1">
      <c r="A51" s="165" t="s">
        <v>180</v>
      </c>
      <c r="B51" s="284"/>
      <c r="C51" s="273">
        <v>43317</v>
      </c>
      <c r="D51" s="157">
        <v>43317</v>
      </c>
      <c r="E51" s="157">
        <v>43319</v>
      </c>
      <c r="F51" s="451"/>
      <c r="G51" s="275">
        <v>35000000</v>
      </c>
      <c r="H51" s="57" t="s">
        <v>9</v>
      </c>
      <c r="I51" s="57" t="s">
        <v>11</v>
      </c>
      <c r="J51" s="57" t="s">
        <v>95</v>
      </c>
      <c r="K51" s="452"/>
      <c r="L51" s="301"/>
      <c r="M51" s="331"/>
    </row>
    <row r="52" spans="1:13" s="282" customFormat="1" ht="15.75" customHeight="1">
      <c r="A52" s="165" t="s">
        <v>166</v>
      </c>
      <c r="B52" s="284"/>
      <c r="C52" s="273">
        <v>43319</v>
      </c>
      <c r="D52" s="157">
        <v>43319</v>
      </c>
      <c r="E52" s="157">
        <v>43321</v>
      </c>
      <c r="F52" s="451"/>
      <c r="G52" s="275">
        <v>30000000</v>
      </c>
      <c r="H52" s="57" t="s">
        <v>9</v>
      </c>
      <c r="I52" s="57" t="s">
        <v>179</v>
      </c>
      <c r="J52" s="57" t="s">
        <v>120</v>
      </c>
      <c r="K52" s="452"/>
      <c r="L52" s="301"/>
      <c r="M52" s="331"/>
    </row>
    <row r="53" spans="1:13" s="282" customFormat="1" ht="15.75" customHeight="1">
      <c r="A53" s="165" t="s">
        <v>181</v>
      </c>
      <c r="B53" s="284"/>
      <c r="C53" s="273">
        <v>43320</v>
      </c>
      <c r="D53" s="157">
        <v>43321</v>
      </c>
      <c r="E53" s="157">
        <v>43323</v>
      </c>
      <c r="F53" s="451"/>
      <c r="G53" s="275">
        <v>52250000</v>
      </c>
      <c r="H53" s="57" t="s">
        <v>9</v>
      </c>
      <c r="I53" s="57" t="s">
        <v>11</v>
      </c>
      <c r="J53" s="57" t="s">
        <v>78</v>
      </c>
      <c r="K53" s="452"/>
      <c r="L53" s="301"/>
      <c r="M53" s="331"/>
    </row>
    <row r="54" spans="1:13" s="239" customFormat="1" ht="15">
      <c r="A54" s="266"/>
      <c r="B54" s="279"/>
      <c r="C54" s="268" t="s">
        <v>73</v>
      </c>
      <c r="D54" s="269"/>
      <c r="E54" s="414"/>
      <c r="F54" s="269"/>
      <c r="G54" s="270" t="s">
        <v>57</v>
      </c>
      <c r="H54" s="271"/>
      <c r="I54" s="268"/>
      <c r="J54" s="269"/>
      <c r="K54" s="272"/>
      <c r="L54" s="277"/>
      <c r="M54" s="278"/>
    </row>
    <row r="55" spans="1:13" s="282" customFormat="1" ht="15.75" customHeight="1">
      <c r="A55" s="165" t="s">
        <v>139</v>
      </c>
      <c r="B55" s="284"/>
      <c r="C55" s="273">
        <v>43301</v>
      </c>
      <c r="D55" s="157">
        <v>43311</v>
      </c>
      <c r="E55" s="157">
        <v>43314</v>
      </c>
      <c r="F55" s="451"/>
      <c r="G55" s="275">
        <v>29000000</v>
      </c>
      <c r="H55" s="57" t="s">
        <v>9</v>
      </c>
      <c r="I55" s="57" t="s">
        <v>129</v>
      </c>
      <c r="J55" s="57" t="s">
        <v>72</v>
      </c>
      <c r="K55" s="452"/>
      <c r="L55" s="301"/>
      <c r="M55" s="331"/>
    </row>
    <row r="56" spans="1:13" s="282" customFormat="1" ht="15.75" customHeight="1">
      <c r="A56" s="165" t="s">
        <v>182</v>
      </c>
      <c r="B56" s="284"/>
      <c r="C56" s="273">
        <v>43310</v>
      </c>
      <c r="D56" s="157">
        <v>43314</v>
      </c>
      <c r="E56" s="157">
        <v>43315</v>
      </c>
      <c r="F56" s="451"/>
      <c r="G56" s="275">
        <v>16000000</v>
      </c>
      <c r="H56" s="57" t="s">
        <v>9</v>
      </c>
      <c r="I56" s="57" t="s">
        <v>83</v>
      </c>
      <c r="J56" s="57" t="s">
        <v>75</v>
      </c>
      <c r="K56" s="452"/>
      <c r="L56" s="301"/>
      <c r="M56" s="331"/>
    </row>
    <row r="57" spans="1:13" s="282" customFormat="1" ht="15.75" customHeight="1">
      <c r="A57" s="165" t="s">
        <v>160</v>
      </c>
      <c r="B57" s="284"/>
      <c r="C57" s="273">
        <v>43317</v>
      </c>
      <c r="D57" s="157">
        <v>43317</v>
      </c>
      <c r="E57" s="157">
        <v>43319</v>
      </c>
      <c r="F57" s="451"/>
      <c r="G57" s="275">
        <v>55000000</v>
      </c>
      <c r="H57" s="57" t="s">
        <v>9</v>
      </c>
      <c r="I57" s="57" t="s">
        <v>11</v>
      </c>
      <c r="J57" s="57" t="s">
        <v>85</v>
      </c>
      <c r="K57" s="452"/>
      <c r="L57" s="301"/>
      <c r="M57" s="331"/>
    </row>
    <row r="58" spans="1:13" s="239" customFormat="1" ht="15">
      <c r="A58" s="266"/>
      <c r="B58" s="279"/>
      <c r="C58" s="268" t="s">
        <v>19</v>
      </c>
      <c r="D58" s="269"/>
      <c r="E58" s="414"/>
      <c r="F58" s="269"/>
      <c r="G58" s="270" t="s">
        <v>57</v>
      </c>
      <c r="H58" s="280"/>
      <c r="I58" s="268"/>
      <c r="J58" s="269"/>
      <c r="K58" s="272"/>
      <c r="L58" s="277"/>
      <c r="M58" s="278"/>
    </row>
    <row r="59" spans="1:13" s="239" customFormat="1" ht="15">
      <c r="A59" s="303" t="s">
        <v>64</v>
      </c>
      <c r="B59" s="388"/>
      <c r="C59" s="388"/>
      <c r="D59" s="243"/>
      <c r="E59" s="244"/>
      <c r="F59" s="388"/>
      <c r="G59" s="275"/>
      <c r="H59" s="244"/>
      <c r="I59" s="244"/>
      <c r="J59" s="334"/>
      <c r="K59" s="389"/>
      <c r="L59" s="277"/>
      <c r="M59" s="278"/>
    </row>
    <row r="60" spans="1:13" s="239" customFormat="1" ht="15">
      <c r="A60" s="303"/>
      <c r="B60" s="388"/>
      <c r="C60" s="388"/>
      <c r="D60" s="243"/>
      <c r="E60" s="244"/>
      <c r="F60" s="388"/>
      <c r="G60" s="275"/>
      <c r="H60" s="244"/>
      <c r="I60" s="244"/>
      <c r="J60" s="334"/>
      <c r="K60" s="389"/>
      <c r="L60" s="277"/>
      <c r="M60" s="278"/>
    </row>
    <row r="61" spans="1:13" s="239" customFormat="1" ht="15">
      <c r="A61" s="259"/>
      <c r="B61" s="388"/>
      <c r="C61" s="390" t="s">
        <v>10</v>
      </c>
      <c r="D61" s="391"/>
      <c r="E61" s="424"/>
      <c r="F61" s="289">
        <f>SUM(F42:F59)</f>
        <v>0</v>
      </c>
      <c r="G61" s="290">
        <f>SUM(G35:G59)</f>
        <v>745548000</v>
      </c>
      <c r="H61" s="244"/>
      <c r="I61" s="335"/>
      <c r="J61" s="334"/>
      <c r="K61" s="389"/>
      <c r="L61" s="277"/>
      <c r="M61" s="278"/>
    </row>
    <row r="62" spans="1:13" s="239" customFormat="1" ht="15">
      <c r="A62" s="316" t="s">
        <v>18</v>
      </c>
      <c r="B62" s="317"/>
      <c r="C62" s="318"/>
      <c r="D62" s="318"/>
      <c r="E62" s="320"/>
      <c r="F62" s="317"/>
      <c r="G62" s="319"/>
      <c r="H62" s="320"/>
      <c r="I62" s="320"/>
      <c r="J62" s="318"/>
      <c r="K62" s="321" t="s">
        <v>18</v>
      </c>
      <c r="L62" s="277"/>
      <c r="M62" s="278"/>
    </row>
    <row r="63" spans="1:13" s="239" customFormat="1" ht="15">
      <c r="A63" s="322"/>
      <c r="B63" s="255"/>
      <c r="C63" s="323"/>
      <c r="D63" s="323"/>
      <c r="E63" s="418" t="str">
        <f>E33</f>
        <v>WILLIAMS BRAZIL SUGAR LINE UP EDITION 01.08.2018</v>
      </c>
      <c r="F63" s="255"/>
      <c r="G63" s="325"/>
      <c r="H63" s="326"/>
      <c r="I63" s="326"/>
      <c r="J63" s="323"/>
      <c r="K63" s="327"/>
      <c r="L63" s="277"/>
      <c r="M63" s="278"/>
    </row>
    <row r="64" spans="1:13" s="239" customFormat="1" ht="15">
      <c r="A64" s="328"/>
      <c r="B64" s="260" t="s">
        <v>41</v>
      </c>
      <c r="C64" s="261"/>
      <c r="D64" s="299"/>
      <c r="E64" s="299"/>
      <c r="F64" s="300"/>
      <c r="G64" s="329"/>
      <c r="H64" s="330"/>
      <c r="I64" s="330"/>
      <c r="J64" s="330"/>
      <c r="K64" s="389"/>
      <c r="L64" s="277"/>
      <c r="M64" s="278"/>
    </row>
    <row r="65" spans="1:13" s="239" customFormat="1" ht="15" customHeight="1">
      <c r="A65" s="266"/>
      <c r="B65" s="267"/>
      <c r="C65" s="268" t="s">
        <v>20</v>
      </c>
      <c r="D65" s="269"/>
      <c r="E65" s="414"/>
      <c r="F65" s="269"/>
      <c r="G65" s="270" t="s">
        <v>57</v>
      </c>
      <c r="H65" s="280"/>
      <c r="I65" s="268"/>
      <c r="J65" s="269"/>
      <c r="K65" s="272"/>
      <c r="L65" s="277"/>
      <c r="M65" s="278"/>
    </row>
    <row r="66" spans="1:13" s="282" customFormat="1" ht="15.75" customHeight="1">
      <c r="A66" s="165" t="s">
        <v>173</v>
      </c>
      <c r="B66" s="284"/>
      <c r="C66" s="154">
        <v>43313</v>
      </c>
      <c r="D66" s="157">
        <v>43314</v>
      </c>
      <c r="E66" s="157">
        <v>43316</v>
      </c>
      <c r="F66" s="451"/>
      <c r="G66" s="275">
        <v>28000000</v>
      </c>
      <c r="H66" s="57" t="s">
        <v>9</v>
      </c>
      <c r="I66" s="57" t="s">
        <v>84</v>
      </c>
      <c r="J66" s="57" t="s">
        <v>66</v>
      </c>
      <c r="K66" s="452"/>
      <c r="L66" s="301"/>
      <c r="M66" s="331"/>
    </row>
    <row r="67" spans="1:13" s="282" customFormat="1" ht="15.75" customHeight="1">
      <c r="A67" s="165" t="s">
        <v>183</v>
      </c>
      <c r="B67" s="284"/>
      <c r="C67" s="154">
        <v>43318</v>
      </c>
      <c r="D67" s="157">
        <v>43320</v>
      </c>
      <c r="E67" s="157">
        <v>43323</v>
      </c>
      <c r="F67" s="451"/>
      <c r="G67" s="275">
        <v>40000000</v>
      </c>
      <c r="H67" s="57" t="s">
        <v>9</v>
      </c>
      <c r="I67" s="57" t="s">
        <v>11</v>
      </c>
      <c r="J67" s="57" t="s">
        <v>72</v>
      </c>
      <c r="K67" s="452"/>
      <c r="L67" s="301"/>
      <c r="M67" s="331"/>
    </row>
    <row r="68" spans="1:13" s="282" customFormat="1" ht="15.75" customHeight="1">
      <c r="A68" s="165" t="s">
        <v>168</v>
      </c>
      <c r="B68" s="284"/>
      <c r="C68" s="154">
        <v>43324</v>
      </c>
      <c r="D68" s="157">
        <v>43324</v>
      </c>
      <c r="E68" s="157">
        <v>43327</v>
      </c>
      <c r="F68" s="451"/>
      <c r="G68" s="275">
        <v>40980000</v>
      </c>
      <c r="H68" s="57" t="s">
        <v>9</v>
      </c>
      <c r="I68" s="57" t="s">
        <v>11</v>
      </c>
      <c r="J68" s="57" t="s">
        <v>72</v>
      </c>
      <c r="K68" s="452"/>
      <c r="L68" s="301"/>
      <c r="M68" s="331"/>
    </row>
    <row r="69" spans="1:13" s="282" customFormat="1" ht="15.75" customHeight="1">
      <c r="A69" s="165" t="s">
        <v>169</v>
      </c>
      <c r="B69" s="284"/>
      <c r="C69" s="450" t="s">
        <v>170</v>
      </c>
      <c r="D69" s="157"/>
      <c r="E69" s="157"/>
      <c r="F69" s="451"/>
      <c r="G69" s="275"/>
      <c r="H69" s="57"/>
      <c r="I69" s="57"/>
      <c r="J69" s="57"/>
      <c r="K69" s="452"/>
      <c r="L69" s="301"/>
      <c r="M69" s="331"/>
    </row>
    <row r="70" spans="1:13" s="239" customFormat="1" ht="15" customHeight="1">
      <c r="A70" s="266"/>
      <c r="B70" s="279"/>
      <c r="C70" s="268" t="s">
        <v>47</v>
      </c>
      <c r="D70" s="269"/>
      <c r="E70" s="414"/>
      <c r="F70" s="269"/>
      <c r="G70" s="270" t="s">
        <v>57</v>
      </c>
      <c r="H70" s="280"/>
      <c r="I70" s="268"/>
      <c r="J70" s="269"/>
      <c r="K70" s="272"/>
      <c r="L70" s="277"/>
      <c r="M70" s="278"/>
    </row>
    <row r="71" spans="1:13" s="239" customFormat="1" ht="15" customHeight="1">
      <c r="A71" s="303" t="s">
        <v>64</v>
      </c>
      <c r="B71" s="238"/>
      <c r="C71" s="238"/>
      <c r="D71" s="238"/>
      <c r="E71" s="416"/>
      <c r="F71" s="238"/>
      <c r="G71" s="238"/>
      <c r="H71" s="238"/>
      <c r="I71" s="238"/>
      <c r="J71" s="238"/>
      <c r="K71" s="302"/>
      <c r="L71" s="277"/>
      <c r="M71" s="278"/>
    </row>
    <row r="72" spans="1:13" s="239" customFormat="1" ht="15">
      <c r="A72" s="266"/>
      <c r="B72" s="279"/>
      <c r="C72" s="268" t="s">
        <v>21</v>
      </c>
      <c r="D72" s="269"/>
      <c r="E72" s="414"/>
      <c r="F72" s="269"/>
      <c r="G72" s="270" t="s">
        <v>57</v>
      </c>
      <c r="H72" s="280"/>
      <c r="I72" s="268"/>
      <c r="J72" s="269"/>
      <c r="K72" s="272"/>
      <c r="L72" s="277"/>
      <c r="M72" s="278"/>
    </row>
    <row r="73" spans="1:13" s="282" customFormat="1" ht="15.75" customHeight="1">
      <c r="A73" s="165" t="s">
        <v>171</v>
      </c>
      <c r="B73" s="284"/>
      <c r="C73" s="154">
        <v>43310</v>
      </c>
      <c r="D73" s="157">
        <v>43311</v>
      </c>
      <c r="E73" s="157">
        <v>43314</v>
      </c>
      <c r="F73" s="451"/>
      <c r="G73" s="275">
        <v>31200000</v>
      </c>
      <c r="H73" s="57" t="s">
        <v>9</v>
      </c>
      <c r="I73" s="57" t="s">
        <v>11</v>
      </c>
      <c r="J73" s="57" t="s">
        <v>78</v>
      </c>
      <c r="K73" s="452"/>
      <c r="L73" s="301"/>
      <c r="M73" s="331"/>
    </row>
    <row r="74" spans="1:13" s="282" customFormat="1" ht="15.75" customHeight="1">
      <c r="A74" s="165" t="s">
        <v>173</v>
      </c>
      <c r="B74" s="284"/>
      <c r="C74" s="154">
        <v>43313</v>
      </c>
      <c r="D74" s="157">
        <v>43316</v>
      </c>
      <c r="E74" s="157">
        <v>43317</v>
      </c>
      <c r="F74" s="451"/>
      <c r="G74" s="275">
        <v>14000000</v>
      </c>
      <c r="H74" s="57" t="s">
        <v>9</v>
      </c>
      <c r="I74" s="57" t="s">
        <v>84</v>
      </c>
      <c r="J74" s="57" t="s">
        <v>66</v>
      </c>
      <c r="K74" s="452"/>
      <c r="L74" s="301"/>
      <c r="M74" s="331"/>
    </row>
    <row r="75" spans="1:13" s="282" customFormat="1" ht="15.75" customHeight="1">
      <c r="A75" s="165" t="s">
        <v>172</v>
      </c>
      <c r="B75" s="284"/>
      <c r="C75" s="450" t="s">
        <v>170</v>
      </c>
      <c r="D75" s="157"/>
      <c r="E75" s="157"/>
      <c r="F75" s="451"/>
      <c r="G75" s="275"/>
      <c r="H75" s="57"/>
      <c r="I75" s="57"/>
      <c r="J75" s="57"/>
      <c r="K75" s="447"/>
      <c r="L75" s="301"/>
      <c r="M75" s="331"/>
    </row>
    <row r="76" spans="1:13" s="239" customFormat="1" ht="13.5" customHeight="1">
      <c r="A76" s="266"/>
      <c r="B76" s="279"/>
      <c r="C76" s="268" t="s">
        <v>42</v>
      </c>
      <c r="D76" s="269"/>
      <c r="E76" s="414"/>
      <c r="F76" s="269"/>
      <c r="G76" s="270" t="s">
        <v>57</v>
      </c>
      <c r="H76" s="280"/>
      <c r="I76" s="268"/>
      <c r="J76" s="269"/>
      <c r="K76" s="272"/>
      <c r="L76" s="277"/>
      <c r="M76" s="278"/>
    </row>
    <row r="77" spans="1:13" s="282" customFormat="1" ht="15.75" customHeight="1">
      <c r="A77" s="165" t="s">
        <v>174</v>
      </c>
      <c r="B77" s="284"/>
      <c r="C77" s="154">
        <v>43305</v>
      </c>
      <c r="D77" s="157">
        <v>43309</v>
      </c>
      <c r="E77" s="157">
        <v>43319</v>
      </c>
      <c r="F77" s="448"/>
      <c r="G77" s="275">
        <v>25000000</v>
      </c>
      <c r="H77" s="57" t="s">
        <v>95</v>
      </c>
      <c r="I77" s="57" t="s">
        <v>11</v>
      </c>
      <c r="J77" s="57" t="s">
        <v>15</v>
      </c>
      <c r="K77" s="442"/>
      <c r="L77" s="301"/>
      <c r="M77" s="331"/>
    </row>
    <row r="78" spans="1:13" s="239" customFormat="1" ht="15">
      <c r="A78" s="266"/>
      <c r="B78" s="279"/>
      <c r="C78" s="268" t="s">
        <v>49</v>
      </c>
      <c r="D78" s="269"/>
      <c r="E78" s="414"/>
      <c r="F78" s="269"/>
      <c r="G78" s="270" t="s">
        <v>57</v>
      </c>
      <c r="H78" s="280"/>
      <c r="I78" s="268"/>
      <c r="J78" s="269"/>
      <c r="K78" s="272"/>
      <c r="L78" s="277"/>
      <c r="M78" s="278"/>
    </row>
    <row r="79" spans="1:13" s="239" customFormat="1" ht="15" customHeight="1">
      <c r="A79" s="303" t="s">
        <v>64</v>
      </c>
      <c r="B79" s="238"/>
      <c r="C79" s="238"/>
      <c r="D79" s="238"/>
      <c r="E79" s="416"/>
      <c r="F79" s="238"/>
      <c r="G79" s="238"/>
      <c r="H79" s="238"/>
      <c r="I79" s="238"/>
      <c r="J79" s="238"/>
      <c r="K79" s="302"/>
      <c r="L79" s="277"/>
      <c r="M79" s="278"/>
    </row>
    <row r="80" spans="1:13" s="239" customFormat="1" ht="15">
      <c r="A80" s="266"/>
      <c r="B80" s="279"/>
      <c r="C80" s="268" t="s">
        <v>35</v>
      </c>
      <c r="D80" s="269"/>
      <c r="E80" s="414"/>
      <c r="F80" s="269"/>
      <c r="G80" s="270" t="s">
        <v>57</v>
      </c>
      <c r="H80" s="280"/>
      <c r="I80" s="268"/>
      <c r="J80" s="269"/>
      <c r="K80" s="272"/>
      <c r="L80" s="277"/>
      <c r="M80" s="278"/>
    </row>
    <row r="81" spans="1:13" s="239" customFormat="1" ht="15" customHeight="1">
      <c r="A81" s="303" t="s">
        <v>64</v>
      </c>
      <c r="B81" s="238"/>
      <c r="C81" s="238"/>
      <c r="D81" s="238"/>
      <c r="E81" s="416"/>
      <c r="F81" s="238"/>
      <c r="G81" s="238"/>
      <c r="H81" s="238"/>
      <c r="I81" s="238"/>
      <c r="J81" s="238"/>
      <c r="K81" s="302"/>
      <c r="L81" s="277"/>
      <c r="M81" s="278"/>
    </row>
    <row r="82" spans="1:13" s="239" customFormat="1" ht="15" customHeight="1">
      <c r="A82" s="266"/>
      <c r="B82" s="279"/>
      <c r="C82" s="268" t="s">
        <v>23</v>
      </c>
      <c r="D82" s="269"/>
      <c r="E82" s="414"/>
      <c r="F82" s="269"/>
      <c r="G82" s="270" t="s">
        <v>57</v>
      </c>
      <c r="H82" s="280"/>
      <c r="I82" s="172"/>
      <c r="J82" s="269"/>
      <c r="K82" s="272"/>
      <c r="L82" s="277"/>
      <c r="M82" s="278"/>
    </row>
    <row r="83" spans="1:13" s="282" customFormat="1" ht="15.75" customHeight="1">
      <c r="A83" s="303" t="s">
        <v>64</v>
      </c>
      <c r="B83" s="284"/>
      <c r="C83" s="273"/>
      <c r="D83" s="157"/>
      <c r="E83" s="157"/>
      <c r="F83" s="275"/>
      <c r="H83" s="57"/>
      <c r="I83" s="57"/>
      <c r="J83" s="57"/>
      <c r="K83" s="413"/>
      <c r="L83" s="301"/>
      <c r="M83" s="331"/>
    </row>
    <row r="84" spans="1:13" s="239" customFormat="1" ht="15">
      <c r="A84" s="259"/>
      <c r="B84" s="336"/>
      <c r="C84" s="337"/>
      <c r="D84" s="338"/>
      <c r="E84" s="330"/>
      <c r="F84" s="297"/>
      <c r="G84" s="339"/>
      <c r="H84" s="330"/>
      <c r="I84" s="330"/>
      <c r="J84" s="296"/>
      <c r="K84" s="389"/>
      <c r="L84" s="277"/>
      <c r="M84" s="278"/>
    </row>
    <row r="85" spans="1:13" s="239" customFormat="1" ht="15">
      <c r="A85" s="286"/>
      <c r="B85" s="388"/>
      <c r="C85" s="390" t="s">
        <v>10</v>
      </c>
      <c r="D85" s="391"/>
      <c r="E85" s="424"/>
      <c r="F85" s="289">
        <f>SUM(F65:F84)</f>
        <v>0</v>
      </c>
      <c r="G85" s="290">
        <f>SUM(G66:G84)</f>
        <v>179180000</v>
      </c>
      <c r="H85" s="388"/>
      <c r="I85" s="388"/>
      <c r="J85" s="388"/>
      <c r="K85" s="389"/>
      <c r="L85" s="277"/>
      <c r="M85" s="278"/>
    </row>
    <row r="86" spans="1:13" s="239" customFormat="1" ht="15">
      <c r="A86" s="286"/>
      <c r="B86" s="388"/>
      <c r="C86" s="392"/>
      <c r="D86" s="392"/>
      <c r="E86" s="392"/>
      <c r="F86" s="393"/>
      <c r="G86" s="393"/>
      <c r="H86" s="388"/>
      <c r="I86" s="388"/>
      <c r="J86" s="388"/>
      <c r="K86" s="389"/>
      <c r="L86" s="277"/>
      <c r="M86" s="278"/>
    </row>
    <row r="87" spans="1:13" s="239" customFormat="1" ht="15">
      <c r="A87" s="286"/>
      <c r="B87" s="388"/>
      <c r="C87" s="392"/>
      <c r="D87" s="392"/>
      <c r="E87" s="392"/>
      <c r="F87" s="393"/>
      <c r="G87" s="393"/>
      <c r="H87" s="388"/>
      <c r="I87" s="388"/>
      <c r="J87" s="388"/>
      <c r="K87" s="389"/>
      <c r="L87" s="277"/>
      <c r="M87" s="278"/>
    </row>
    <row r="88" spans="1:13" s="239" customFormat="1" ht="15">
      <c r="A88" s="286"/>
      <c r="B88" s="187" t="s">
        <v>24</v>
      </c>
      <c r="C88" s="188" t="s">
        <v>10</v>
      </c>
      <c r="D88" s="189"/>
      <c r="E88" s="189"/>
      <c r="F88" s="185"/>
      <c r="G88" s="186">
        <f>SUM(G85,G61,G31,G25,G18,G13)</f>
        <v>924728000</v>
      </c>
      <c r="H88" s="388"/>
      <c r="I88" s="388"/>
      <c r="J88" s="388"/>
      <c r="K88" s="389"/>
      <c r="L88" s="277"/>
      <c r="M88" s="278"/>
    </row>
    <row r="89" spans="1:13" s="239" customFormat="1" ht="15">
      <c r="A89" s="395"/>
      <c r="B89" s="396"/>
      <c r="C89" s="397"/>
      <c r="D89" s="398"/>
      <c r="E89" s="398"/>
      <c r="F89" s="397"/>
      <c r="G89" s="399"/>
      <c r="H89" s="317"/>
      <c r="I89" s="317"/>
      <c r="J89" s="317"/>
      <c r="K89" s="400"/>
      <c r="L89" s="277"/>
      <c r="M89" s="278"/>
    </row>
    <row r="90" spans="1:11" ht="47.25">
      <c r="A90" s="219"/>
      <c r="B90" s="220"/>
      <c r="C90" s="221"/>
      <c r="D90" s="221"/>
      <c r="E90" s="419"/>
      <c r="F90" s="394"/>
      <c r="G90" s="213" t="str">
        <f>+C1</f>
        <v>Williams Brazil</v>
      </c>
      <c r="H90" s="222"/>
      <c r="I90" s="222"/>
      <c r="J90" s="394"/>
      <c r="K90" s="161"/>
    </row>
    <row r="91" spans="1:11" ht="25.5">
      <c r="A91" s="43"/>
      <c r="B91" s="19"/>
      <c r="C91" s="21"/>
      <c r="D91" s="21"/>
      <c r="E91" s="420"/>
      <c r="F91" s="123"/>
      <c r="G91" s="201" t="str">
        <f>+C2</f>
        <v>SUGAR LINE UP edition 01.08.2018</v>
      </c>
      <c r="H91" s="21"/>
      <c r="I91" s="21"/>
      <c r="J91" s="123"/>
      <c r="K91" s="41"/>
    </row>
    <row r="92" spans="1:11" ht="15">
      <c r="A92" s="43"/>
      <c r="B92" s="21"/>
      <c r="C92" s="21"/>
      <c r="D92" s="21"/>
      <c r="E92" s="420"/>
      <c r="F92" s="21"/>
      <c r="G92" s="21"/>
      <c r="H92" s="21"/>
      <c r="I92" s="21"/>
      <c r="J92" s="123"/>
      <c r="K92" s="200"/>
    </row>
    <row r="93" spans="1:11" ht="15">
      <c r="A93" s="43"/>
      <c r="B93" s="21"/>
      <c r="C93" s="21"/>
      <c r="D93" s="21"/>
      <c r="E93" s="420"/>
      <c r="F93" s="21"/>
      <c r="G93" s="21"/>
      <c r="H93" s="21"/>
      <c r="I93" s="21"/>
      <c r="J93" s="123"/>
      <c r="K93" s="44"/>
    </row>
    <row r="94" spans="1:11" ht="15">
      <c r="A94" s="43"/>
      <c r="B94" s="21"/>
      <c r="C94" s="21"/>
      <c r="D94" s="21"/>
      <c r="E94" s="420"/>
      <c r="F94" s="21"/>
      <c r="G94" s="21"/>
      <c r="H94" s="21"/>
      <c r="I94" s="21"/>
      <c r="J94" s="123"/>
      <c r="K94" s="44"/>
    </row>
    <row r="95" spans="1:11" s="61" customFormat="1" ht="15">
      <c r="A95" s="469" t="s">
        <v>25</v>
      </c>
      <c r="B95" s="470"/>
      <c r="C95" s="17"/>
      <c r="D95" s="17"/>
      <c r="E95" s="421"/>
      <c r="F95" s="17"/>
      <c r="G95" s="20"/>
      <c r="H95" s="20"/>
      <c r="I95" s="24"/>
      <c r="J95" s="123"/>
      <c r="K95" s="44"/>
    </row>
    <row r="96" spans="1:11" ht="15">
      <c r="A96" s="198" t="s">
        <v>45</v>
      </c>
      <c r="B96" s="95">
        <f>G13</f>
        <v>0</v>
      </c>
      <c r="C96" s="17"/>
      <c r="D96" s="17"/>
      <c r="E96" s="421"/>
      <c r="F96" s="17"/>
      <c r="G96" s="20"/>
      <c r="H96" s="20"/>
      <c r="I96" s="24"/>
      <c r="J96" s="123"/>
      <c r="K96" s="44"/>
    </row>
    <row r="97" spans="1:11" ht="15">
      <c r="A97" s="198" t="s">
        <v>46</v>
      </c>
      <c r="B97" s="95">
        <f>G25</f>
        <v>0</v>
      </c>
      <c r="C97" s="17"/>
      <c r="D97" s="17"/>
      <c r="E97" s="421"/>
      <c r="F97" s="17"/>
      <c r="G97" s="20"/>
      <c r="H97" s="20"/>
      <c r="I97" s="24"/>
      <c r="J97" s="123"/>
      <c r="K97" s="44"/>
    </row>
    <row r="98" spans="1:11" ht="15">
      <c r="A98" s="198" t="s">
        <v>12</v>
      </c>
      <c r="B98" s="95">
        <f>G61</f>
        <v>745548000</v>
      </c>
      <c r="C98" s="17"/>
      <c r="D98" s="17"/>
      <c r="E98" s="421"/>
      <c r="F98" s="17"/>
      <c r="G98" s="20"/>
      <c r="H98" s="20"/>
      <c r="I98" s="17"/>
      <c r="J98" s="123"/>
      <c r="K98" s="46"/>
    </row>
    <row r="99" spans="1:11" ht="15">
      <c r="A99" s="198" t="s">
        <v>41</v>
      </c>
      <c r="B99" s="95">
        <f>G85</f>
        <v>179180000</v>
      </c>
      <c r="C99" s="17"/>
      <c r="D99" s="17"/>
      <c r="E99" s="421"/>
      <c r="F99" s="17"/>
      <c r="G99" s="20"/>
      <c r="H99" s="20"/>
      <c r="I99" s="17"/>
      <c r="J99" s="123"/>
      <c r="K99" s="46"/>
    </row>
    <row r="100" spans="1:11" ht="15">
      <c r="A100" s="207" t="s">
        <v>26</v>
      </c>
      <c r="B100" s="196">
        <f>SUM(B96:B99)</f>
        <v>924728000</v>
      </c>
      <c r="C100" s="17"/>
      <c r="D100" s="17"/>
      <c r="E100" s="421"/>
      <c r="F100" s="17"/>
      <c r="G100" s="20"/>
      <c r="H100" s="20"/>
      <c r="I100" s="17"/>
      <c r="J100" s="123"/>
      <c r="K100" s="46"/>
    </row>
    <row r="101" spans="1:11" ht="15">
      <c r="A101" s="40"/>
      <c r="B101" s="123"/>
      <c r="C101" s="17"/>
      <c r="D101" s="17"/>
      <c r="E101" s="421"/>
      <c r="F101" s="17"/>
      <c r="G101" s="20"/>
      <c r="H101" s="20"/>
      <c r="I101" s="17"/>
      <c r="J101" s="123"/>
      <c r="K101" s="124"/>
    </row>
    <row r="102" spans="1:11" ht="15">
      <c r="A102" s="40"/>
      <c r="B102" s="53"/>
      <c r="C102" s="17"/>
      <c r="D102" s="17"/>
      <c r="E102" s="421"/>
      <c r="F102" s="17"/>
      <c r="G102" s="20"/>
      <c r="H102" s="20"/>
      <c r="I102" s="17"/>
      <c r="J102" s="123"/>
      <c r="K102" s="124"/>
    </row>
    <row r="103" spans="1:11" ht="15">
      <c r="A103" s="45"/>
      <c r="B103" s="25"/>
      <c r="C103" s="17"/>
      <c r="D103" s="17"/>
      <c r="E103" s="421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21"/>
      <c r="F104" s="17"/>
      <c r="G104" s="20"/>
      <c r="H104" s="20"/>
      <c r="I104" s="17"/>
      <c r="J104" s="123"/>
      <c r="K104" s="48"/>
    </row>
    <row r="105" spans="1:11" ht="15">
      <c r="A105" s="45"/>
      <c r="B105" s="26"/>
      <c r="C105" s="17"/>
      <c r="D105" s="17"/>
      <c r="E105" s="421"/>
      <c r="F105" s="17"/>
      <c r="G105" s="20"/>
      <c r="H105" s="20"/>
      <c r="I105" s="17"/>
      <c r="J105" s="123"/>
      <c r="K105" s="48"/>
    </row>
    <row r="106" spans="1:11" ht="15">
      <c r="A106" s="45"/>
      <c r="B106" s="26"/>
      <c r="C106" s="17"/>
      <c r="D106" s="17"/>
      <c r="E106" s="421"/>
      <c r="F106" s="17"/>
      <c r="G106" s="20"/>
      <c r="H106" s="20"/>
      <c r="I106" s="17"/>
      <c r="J106" s="123"/>
      <c r="K106" s="48"/>
    </row>
    <row r="107" spans="1:11" ht="15">
      <c r="A107" s="47"/>
      <c r="B107" s="35"/>
      <c r="C107" s="17"/>
      <c r="D107" s="17"/>
      <c r="E107" s="421"/>
      <c r="F107" s="17"/>
      <c r="G107" s="20"/>
      <c r="H107" s="20"/>
      <c r="I107" s="17"/>
      <c r="J107" s="123"/>
      <c r="K107" s="51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40"/>
      <c r="B109" s="123"/>
      <c r="C109" s="123"/>
      <c r="D109" s="123"/>
      <c r="E109" s="34"/>
      <c r="F109" s="123"/>
      <c r="G109" s="123"/>
      <c r="H109" s="123"/>
      <c r="I109" s="123"/>
      <c r="J109" s="123"/>
      <c r="K109" s="124"/>
    </row>
    <row r="110" spans="1:11" ht="15">
      <c r="A110" s="49"/>
      <c r="B110" s="90"/>
      <c r="C110" s="17"/>
      <c r="D110" s="17"/>
      <c r="E110" s="421"/>
      <c r="F110" s="17"/>
      <c r="G110" s="20"/>
      <c r="H110" s="20"/>
      <c r="I110" s="20"/>
      <c r="J110" s="123"/>
      <c r="K110" s="124"/>
    </row>
    <row r="111" spans="1:11" ht="15">
      <c r="A111" s="50"/>
      <c r="B111" s="28"/>
      <c r="C111" s="28"/>
      <c r="D111" s="28"/>
      <c r="E111" s="29"/>
      <c r="F111" s="28"/>
      <c r="G111" s="29"/>
      <c r="H111" s="28"/>
      <c r="I111" s="28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40"/>
      <c r="B114" s="123"/>
      <c r="C114" s="123"/>
      <c r="D114" s="123"/>
      <c r="E114" s="34"/>
      <c r="F114" s="123"/>
      <c r="G114" s="123"/>
      <c r="H114" s="123"/>
      <c r="I114" s="123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63" t="s">
        <v>62</v>
      </c>
      <c r="B116" s="78"/>
      <c r="C116" s="79"/>
      <c r="D116" s="79"/>
      <c r="E116" s="81"/>
      <c r="F116" s="80"/>
      <c r="G116" s="81"/>
      <c r="H116" s="81"/>
      <c r="I116" s="79"/>
      <c r="J116" s="203"/>
      <c r="K116" s="82" t="s">
        <v>62</v>
      </c>
    </row>
  </sheetData>
  <sheetProtection password="F66E" sheet="1"/>
  <mergeCells count="4">
    <mergeCell ref="A95:B9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2" max="10" man="1"/>
    <brk id="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7"/>
  <sheetViews>
    <sheetView showGridLines="0" zoomScalePageLayoutView="0" workbookViewId="0" topLeftCell="A1">
      <selection activeCell="A81" sqref="A81:IV8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71" t="str">
        <f>+BULK!C1</f>
        <v>Williams Brazil</v>
      </c>
      <c r="D1" s="471"/>
      <c r="E1" s="471"/>
      <c r="F1" s="471"/>
      <c r="G1" s="471"/>
      <c r="H1" s="471"/>
      <c r="I1" s="471"/>
      <c r="J1" s="471"/>
      <c r="K1" s="471"/>
      <c r="L1" s="47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73" t="s">
        <v>27</v>
      </c>
      <c r="D2" s="473"/>
      <c r="E2" s="473"/>
      <c r="F2" s="473"/>
      <c r="G2" s="473"/>
      <c r="H2" s="473"/>
      <c r="I2" s="473"/>
      <c r="J2" s="473"/>
      <c r="K2" s="473"/>
      <c r="L2" s="47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75" t="s">
        <v>158</v>
      </c>
      <c r="D3" s="475"/>
      <c r="E3" s="475"/>
      <c r="F3" s="475"/>
      <c r="G3" s="475"/>
      <c r="H3" s="475"/>
      <c r="I3" s="475"/>
      <c r="J3" s="475"/>
      <c r="K3" s="475"/>
      <c r="L3" s="47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77" t="s">
        <v>77</v>
      </c>
      <c r="D4" s="477"/>
      <c r="E4" s="477"/>
      <c r="F4" s="477"/>
      <c r="G4" s="477"/>
      <c r="H4" s="477"/>
      <c r="I4" s="477"/>
      <c r="J4" s="477"/>
      <c r="K4" s="477"/>
      <c r="L4" s="47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26"/>
      <c r="E5" s="42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26"/>
      <c r="E6" s="42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26"/>
      <c r="D8" s="426"/>
      <c r="E8" s="42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27" t="s">
        <v>60</v>
      </c>
      <c r="D10" s="414"/>
      <c r="E10" s="414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7"/>
      <c r="D11" s="417"/>
      <c r="E11" s="417"/>
      <c r="F11" s="410"/>
      <c r="G11" s="275"/>
      <c r="H11" s="57"/>
      <c r="I11" s="57"/>
      <c r="L11" s="108"/>
    </row>
    <row r="12" spans="1:24" s="30" customFormat="1" ht="15" customHeight="1">
      <c r="A12" s="177"/>
      <c r="B12" s="178"/>
      <c r="C12" s="427" t="s">
        <v>33</v>
      </c>
      <c r="D12" s="414"/>
      <c r="E12" s="414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5"/>
      <c r="D13" s="415"/>
      <c r="E13" s="415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7"/>
      <c r="D14" s="417"/>
      <c r="E14" s="415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28"/>
      <c r="D15" s="415"/>
      <c r="E15" s="415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27" t="s">
        <v>50</v>
      </c>
      <c r="D17" s="414"/>
      <c r="E17" s="414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7"/>
      <c r="D18" s="417"/>
      <c r="E18" s="417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7"/>
      <c r="D19" s="417"/>
      <c r="E19" s="417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27" t="s">
        <v>60</v>
      </c>
      <c r="D21" s="414"/>
      <c r="E21" s="414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406" customFormat="1" ht="15.75" customHeight="1">
      <c r="A22" s="149" t="s">
        <v>64</v>
      </c>
      <c r="B22" s="284"/>
      <c r="C22" s="417"/>
      <c r="D22" s="417"/>
      <c r="E22" s="417"/>
      <c r="F22" s="275"/>
      <c r="G22" s="275"/>
      <c r="H22" s="57"/>
      <c r="I22" s="57"/>
      <c r="J22" s="238"/>
      <c r="K22" s="238"/>
      <c r="L22" s="108"/>
      <c r="M22" s="278"/>
    </row>
    <row r="23" spans="1:24" s="16" customFormat="1" ht="15.75" customHeight="1">
      <c r="A23" s="177"/>
      <c r="B23" s="178"/>
      <c r="C23" s="427" t="s">
        <v>33</v>
      </c>
      <c r="D23" s="414"/>
      <c r="E23" s="414"/>
      <c r="F23" s="269"/>
      <c r="G23" s="174"/>
      <c r="H23" s="175"/>
      <c r="I23" s="172"/>
      <c r="J23" s="269"/>
      <c r="K23" s="269"/>
      <c r="L23" s="27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1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1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1"/>
      <c r="C26" s="429"/>
      <c r="D26" s="296"/>
      <c r="E26" s="57"/>
      <c r="F26" s="291"/>
      <c r="G26" s="306"/>
      <c r="H26" s="93"/>
      <c r="I26" s="93"/>
      <c r="J26" s="291"/>
      <c r="K26" s="291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1"/>
      <c r="D27" s="86"/>
      <c r="E27" s="86"/>
      <c r="F27" s="235"/>
      <c r="G27" s="235"/>
      <c r="H27" s="86"/>
      <c r="I27" s="86"/>
      <c r="J27" s="235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27" t="s">
        <v>50</v>
      </c>
      <c r="D28" s="414"/>
      <c r="E28" s="414"/>
      <c r="F28" s="269"/>
      <c r="G28" s="174"/>
      <c r="H28" s="175"/>
      <c r="I28" s="172"/>
      <c r="J28" s="269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3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5"/>
      <c r="C30" s="86"/>
      <c r="D30" s="86"/>
      <c r="E30" s="431"/>
      <c r="F30" s="235"/>
      <c r="G30" s="235"/>
      <c r="H30" s="235"/>
      <c r="I30" s="235"/>
      <c r="J30" s="235"/>
      <c r="K30" s="235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1"/>
      <c r="D31" s="86"/>
      <c r="E31" s="86"/>
      <c r="F31" s="235"/>
      <c r="G31" s="235"/>
      <c r="H31" s="86"/>
      <c r="I31" s="86"/>
      <c r="J31" s="235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27" t="s">
        <v>34</v>
      </c>
      <c r="D32" s="414"/>
      <c r="E32" s="414"/>
      <c r="F32" s="269"/>
      <c r="G32" s="174"/>
      <c r="H32" s="175"/>
      <c r="I32" s="172"/>
      <c r="J32" s="269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97</v>
      </c>
      <c r="B33" s="284"/>
      <c r="C33" s="417">
        <v>43273</v>
      </c>
      <c r="D33" s="417">
        <v>43279</v>
      </c>
      <c r="E33" s="417">
        <v>43283</v>
      </c>
      <c r="F33" s="445"/>
      <c r="G33" s="275">
        <v>43520000</v>
      </c>
      <c r="H33" s="57" t="s">
        <v>9</v>
      </c>
      <c r="I33" s="57" t="s">
        <v>83</v>
      </c>
      <c r="K33" s="235"/>
      <c r="L33" s="108" t="s">
        <v>75</v>
      </c>
      <c r="M33" s="331"/>
    </row>
    <row r="34" spans="1:13" s="33" customFormat="1" ht="15.75" customHeight="1">
      <c r="A34" s="89" t="s">
        <v>104</v>
      </c>
      <c r="B34" s="284"/>
      <c r="C34" s="417">
        <v>43281</v>
      </c>
      <c r="D34" s="417">
        <v>43286</v>
      </c>
      <c r="E34" s="417">
        <v>43288</v>
      </c>
      <c r="F34" s="445"/>
      <c r="G34" s="275">
        <v>54078000</v>
      </c>
      <c r="H34" s="57" t="s">
        <v>9</v>
      </c>
      <c r="I34" s="57" t="s">
        <v>106</v>
      </c>
      <c r="K34" s="235"/>
      <c r="L34" s="108" t="s">
        <v>66</v>
      </c>
      <c r="M34" s="331"/>
    </row>
    <row r="35" spans="1:13" s="33" customFormat="1" ht="15.75" customHeight="1">
      <c r="A35" s="89" t="s">
        <v>122</v>
      </c>
      <c r="B35" s="284"/>
      <c r="C35" s="417">
        <v>43288</v>
      </c>
      <c r="D35" s="417">
        <v>43293</v>
      </c>
      <c r="E35" s="417">
        <v>43294</v>
      </c>
      <c r="F35" s="446"/>
      <c r="G35" s="275">
        <v>47479000</v>
      </c>
      <c r="H35" s="57" t="s">
        <v>9</v>
      </c>
      <c r="I35" s="57" t="s">
        <v>129</v>
      </c>
      <c r="K35" s="235"/>
      <c r="L35" s="108" t="s">
        <v>66</v>
      </c>
      <c r="M35" s="331"/>
    </row>
    <row r="36" spans="1:13" s="33" customFormat="1" ht="15.75" customHeight="1">
      <c r="A36" s="89" t="s">
        <v>114</v>
      </c>
      <c r="B36" s="284"/>
      <c r="C36" s="417">
        <v>43292</v>
      </c>
      <c r="D36" s="417">
        <v>43297</v>
      </c>
      <c r="E36" s="417">
        <v>43302</v>
      </c>
      <c r="F36" s="448"/>
      <c r="G36" s="275">
        <v>72375000</v>
      </c>
      <c r="H36" s="57" t="s">
        <v>9</v>
      </c>
      <c r="I36" s="57" t="s">
        <v>11</v>
      </c>
      <c r="K36" s="235"/>
      <c r="L36" s="108" t="s">
        <v>85</v>
      </c>
      <c r="M36" s="331"/>
    </row>
    <row r="37" spans="1:13" s="33" customFormat="1" ht="15.75" customHeight="1">
      <c r="A37" s="89" t="s">
        <v>115</v>
      </c>
      <c r="B37" s="284"/>
      <c r="C37" s="417">
        <v>43294</v>
      </c>
      <c r="D37" s="417">
        <v>43305</v>
      </c>
      <c r="E37" s="417">
        <v>43306</v>
      </c>
      <c r="F37" s="451"/>
      <c r="G37" s="275">
        <v>19530000</v>
      </c>
      <c r="H37" s="57" t="s">
        <v>9</v>
      </c>
      <c r="I37" s="57" t="s">
        <v>137</v>
      </c>
      <c r="K37" s="235"/>
      <c r="L37" s="108" t="s">
        <v>66</v>
      </c>
      <c r="M37" s="331"/>
    </row>
    <row r="38" spans="1:13" s="33" customFormat="1" ht="15.75" customHeight="1">
      <c r="A38" s="89" t="s">
        <v>128</v>
      </c>
      <c r="B38" s="284"/>
      <c r="C38" s="417">
        <v>43300</v>
      </c>
      <c r="D38" s="417">
        <v>43306</v>
      </c>
      <c r="E38" s="417">
        <v>43308</v>
      </c>
      <c r="F38" s="451"/>
      <c r="G38" s="275">
        <v>47250000</v>
      </c>
      <c r="H38" s="57" t="s">
        <v>9</v>
      </c>
      <c r="I38" s="57" t="s">
        <v>83</v>
      </c>
      <c r="K38" s="235"/>
      <c r="L38" s="108" t="s">
        <v>75</v>
      </c>
      <c r="M38" s="331"/>
    </row>
    <row r="39" spans="1:13" s="33" customFormat="1" ht="15.75" customHeight="1">
      <c r="A39" s="89" t="s">
        <v>105</v>
      </c>
      <c r="B39" s="284"/>
      <c r="C39" s="417">
        <v>43283</v>
      </c>
      <c r="D39" s="417">
        <v>43308</v>
      </c>
      <c r="E39" s="417">
        <v>43310</v>
      </c>
      <c r="F39" s="451"/>
      <c r="G39" s="275">
        <v>70101000</v>
      </c>
      <c r="H39" s="57" t="s">
        <v>9</v>
      </c>
      <c r="I39" s="57" t="s">
        <v>11</v>
      </c>
      <c r="K39" s="235"/>
      <c r="L39" s="108" t="s">
        <v>85</v>
      </c>
      <c r="M39" s="331"/>
    </row>
    <row r="40" spans="1:24" s="60" customFormat="1" ht="12.75" customHeight="1">
      <c r="A40" s="177"/>
      <c r="B40" s="178"/>
      <c r="C40" s="427" t="s">
        <v>43</v>
      </c>
      <c r="D40" s="414"/>
      <c r="E40" s="414"/>
      <c r="F40" s="269"/>
      <c r="G40" s="174"/>
      <c r="H40" s="175"/>
      <c r="I40" s="172"/>
      <c r="J40" s="269"/>
      <c r="K40" s="269"/>
      <c r="L40" s="272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98</v>
      </c>
      <c r="B41" s="284"/>
      <c r="C41" s="417">
        <v>43278</v>
      </c>
      <c r="D41" s="417">
        <v>43280</v>
      </c>
      <c r="E41" s="417">
        <v>43281</v>
      </c>
      <c r="F41" s="446"/>
      <c r="G41" s="275">
        <v>16376000</v>
      </c>
      <c r="H41" s="57" t="s">
        <v>9</v>
      </c>
      <c r="I41" s="57" t="s">
        <v>91</v>
      </c>
      <c r="K41" s="235"/>
      <c r="L41" s="108" t="s">
        <v>15</v>
      </c>
      <c r="M41" s="331"/>
    </row>
    <row r="42" spans="1:13" s="33" customFormat="1" ht="15.75" customHeight="1">
      <c r="A42" s="89"/>
      <c r="B42" s="284"/>
      <c r="C42" s="417"/>
      <c r="D42" s="417">
        <v>43281</v>
      </c>
      <c r="E42" s="417">
        <v>43283</v>
      </c>
      <c r="F42" s="446"/>
      <c r="G42" s="275">
        <v>29224000</v>
      </c>
      <c r="H42" s="57" t="s">
        <v>9</v>
      </c>
      <c r="I42" s="57"/>
      <c r="K42" s="235"/>
      <c r="L42" s="108"/>
      <c r="M42" s="331"/>
    </row>
    <row r="43" spans="1:13" s="33" customFormat="1" ht="15.75" customHeight="1">
      <c r="A43" s="89" t="s">
        <v>107</v>
      </c>
      <c r="B43" s="284"/>
      <c r="C43" s="417">
        <v>43283</v>
      </c>
      <c r="D43" s="417">
        <v>43283</v>
      </c>
      <c r="E43" s="417">
        <v>43287</v>
      </c>
      <c r="F43" s="446"/>
      <c r="G43" s="275">
        <v>70000000</v>
      </c>
      <c r="H43" s="57" t="s">
        <v>9</v>
      </c>
      <c r="I43" s="57" t="s">
        <v>94</v>
      </c>
      <c r="K43" s="235"/>
      <c r="L43" s="108" t="s">
        <v>15</v>
      </c>
      <c r="M43" s="331"/>
    </row>
    <row r="44" spans="1:13" s="33" customFormat="1" ht="15.75" customHeight="1">
      <c r="A44" s="89" t="s">
        <v>99</v>
      </c>
      <c r="B44" s="284"/>
      <c r="C44" s="417">
        <v>43283</v>
      </c>
      <c r="D44" s="417">
        <v>43287</v>
      </c>
      <c r="E44" s="417">
        <v>43288</v>
      </c>
      <c r="F44" s="446"/>
      <c r="G44" s="275">
        <v>58800000</v>
      </c>
      <c r="H44" s="57" t="s">
        <v>9</v>
      </c>
      <c r="I44" s="57" t="s">
        <v>11</v>
      </c>
      <c r="K44" s="235"/>
      <c r="L44" s="108" t="s">
        <v>67</v>
      </c>
      <c r="M44" s="331"/>
    </row>
    <row r="45" spans="1:13" s="33" customFormat="1" ht="15.75" customHeight="1">
      <c r="A45" s="89" t="s">
        <v>109</v>
      </c>
      <c r="B45" s="284"/>
      <c r="C45" s="417">
        <v>43285</v>
      </c>
      <c r="D45" s="417">
        <v>43288</v>
      </c>
      <c r="E45" s="417">
        <v>43291</v>
      </c>
      <c r="F45" s="446"/>
      <c r="G45" s="275">
        <v>70500000</v>
      </c>
      <c r="H45" s="57" t="s">
        <v>9</v>
      </c>
      <c r="I45" s="57" t="s">
        <v>11</v>
      </c>
      <c r="K45" s="235"/>
      <c r="L45" s="108" t="s">
        <v>67</v>
      </c>
      <c r="M45" s="331"/>
    </row>
    <row r="46" spans="1:13" s="33" customFormat="1" ht="15.75" customHeight="1">
      <c r="A46" s="89" t="s">
        <v>116</v>
      </c>
      <c r="B46" s="284"/>
      <c r="C46" s="417">
        <v>43288</v>
      </c>
      <c r="D46" s="417">
        <v>43291</v>
      </c>
      <c r="E46" s="417">
        <v>43293</v>
      </c>
      <c r="F46" s="446"/>
      <c r="G46" s="275">
        <v>45538000</v>
      </c>
      <c r="H46" s="57" t="s">
        <v>9</v>
      </c>
      <c r="I46" s="57" t="s">
        <v>138</v>
      </c>
      <c r="K46" s="235"/>
      <c r="L46" s="108" t="s">
        <v>15</v>
      </c>
      <c r="M46" s="331"/>
    </row>
    <row r="47" spans="1:13" s="33" customFormat="1" ht="15.75" customHeight="1">
      <c r="A47" s="89" t="s">
        <v>117</v>
      </c>
      <c r="B47" s="284"/>
      <c r="C47" s="417">
        <v>43291</v>
      </c>
      <c r="D47" s="417">
        <v>43293</v>
      </c>
      <c r="E47" s="417">
        <v>43295</v>
      </c>
      <c r="F47" s="446"/>
      <c r="G47" s="275">
        <v>33950000</v>
      </c>
      <c r="H47" s="57" t="s">
        <v>9</v>
      </c>
      <c r="I47" s="57" t="s">
        <v>11</v>
      </c>
      <c r="K47" s="235"/>
      <c r="L47" s="108" t="s">
        <v>67</v>
      </c>
      <c r="M47" s="331"/>
    </row>
    <row r="48" spans="1:13" s="33" customFormat="1" ht="15.75" customHeight="1">
      <c r="A48" s="89" t="s">
        <v>118</v>
      </c>
      <c r="B48" s="284"/>
      <c r="C48" s="417">
        <v>43291</v>
      </c>
      <c r="D48" s="417">
        <v>43295</v>
      </c>
      <c r="E48" s="417">
        <v>43296</v>
      </c>
      <c r="F48" s="446"/>
      <c r="G48" s="275">
        <v>46100000</v>
      </c>
      <c r="H48" s="57" t="s">
        <v>9</v>
      </c>
      <c r="I48" s="57" t="s">
        <v>91</v>
      </c>
      <c r="K48" s="235"/>
      <c r="L48" s="108" t="s">
        <v>15</v>
      </c>
      <c r="M48" s="331"/>
    </row>
    <row r="49" spans="1:13" s="33" customFormat="1" ht="15.75" customHeight="1">
      <c r="A49" s="89" t="s">
        <v>119</v>
      </c>
      <c r="B49" s="284"/>
      <c r="C49" s="417">
        <v>43293</v>
      </c>
      <c r="D49" s="417">
        <v>43296</v>
      </c>
      <c r="E49" s="417">
        <v>43299</v>
      </c>
      <c r="F49" s="446"/>
      <c r="G49" s="275">
        <v>61240000</v>
      </c>
      <c r="H49" s="57" t="s">
        <v>9</v>
      </c>
      <c r="I49" s="57" t="s">
        <v>11</v>
      </c>
      <c r="K49" s="235"/>
      <c r="L49" s="108" t="s">
        <v>85</v>
      </c>
      <c r="M49" s="331"/>
    </row>
    <row r="50" spans="1:13" s="33" customFormat="1" ht="15.75" customHeight="1">
      <c r="A50" s="89" t="s">
        <v>130</v>
      </c>
      <c r="B50" s="284"/>
      <c r="C50" s="417">
        <v>43293</v>
      </c>
      <c r="D50" s="417">
        <v>43299</v>
      </c>
      <c r="E50" s="417">
        <v>43301</v>
      </c>
      <c r="F50" s="448"/>
      <c r="G50" s="275">
        <v>55000000</v>
      </c>
      <c r="H50" s="57" t="s">
        <v>9</v>
      </c>
      <c r="I50" s="57" t="s">
        <v>143</v>
      </c>
      <c r="K50" s="235"/>
      <c r="L50" s="108" t="s">
        <v>15</v>
      </c>
      <c r="M50" s="331"/>
    </row>
    <row r="51" spans="1:13" s="33" customFormat="1" ht="15.75" customHeight="1">
      <c r="A51" s="89" t="s">
        <v>112</v>
      </c>
      <c r="B51" s="284"/>
      <c r="C51" s="417">
        <v>43290</v>
      </c>
      <c r="D51" s="417">
        <v>43301</v>
      </c>
      <c r="E51" s="417">
        <v>43302</v>
      </c>
      <c r="F51" s="448"/>
      <c r="G51" s="275">
        <v>34742000</v>
      </c>
      <c r="H51" s="57" t="s">
        <v>9</v>
      </c>
      <c r="I51" s="57" t="s">
        <v>121</v>
      </c>
      <c r="K51" s="235"/>
      <c r="L51" s="108" t="s">
        <v>66</v>
      </c>
      <c r="M51" s="331"/>
    </row>
    <row r="52" spans="1:13" s="33" customFormat="1" ht="15.75" customHeight="1">
      <c r="A52" s="89" t="s">
        <v>140</v>
      </c>
      <c r="B52" s="284"/>
      <c r="C52" s="417">
        <v>43304</v>
      </c>
      <c r="D52" s="417">
        <v>43304</v>
      </c>
      <c r="E52" s="417">
        <v>43306</v>
      </c>
      <c r="F52" s="451"/>
      <c r="G52" s="275">
        <v>32000000</v>
      </c>
      <c r="H52" s="57" t="s">
        <v>9</v>
      </c>
      <c r="I52" s="57" t="s">
        <v>146</v>
      </c>
      <c r="K52" s="235"/>
      <c r="L52" s="108" t="s">
        <v>15</v>
      </c>
      <c r="M52" s="331"/>
    </row>
    <row r="53" spans="1:13" s="33" customFormat="1" ht="15.75" customHeight="1">
      <c r="A53" s="89" t="s">
        <v>139</v>
      </c>
      <c r="B53" s="284"/>
      <c r="C53" s="417">
        <v>43301</v>
      </c>
      <c r="D53" s="417">
        <v>43306</v>
      </c>
      <c r="E53" s="417">
        <v>43307</v>
      </c>
      <c r="F53" s="451"/>
      <c r="G53" s="275">
        <v>30000000</v>
      </c>
      <c r="H53" s="57" t="s">
        <v>9</v>
      </c>
      <c r="I53" s="57" t="s">
        <v>144</v>
      </c>
      <c r="K53" s="235"/>
      <c r="L53" s="108" t="s">
        <v>72</v>
      </c>
      <c r="M53" s="331"/>
    </row>
    <row r="54" spans="1:13" s="33" customFormat="1" ht="15.75" customHeight="1">
      <c r="A54" s="89" t="s">
        <v>141</v>
      </c>
      <c r="B54" s="284"/>
      <c r="C54" s="417">
        <v>43303</v>
      </c>
      <c r="D54" s="417">
        <v>43308</v>
      </c>
      <c r="E54" s="417">
        <v>43309</v>
      </c>
      <c r="F54" s="451"/>
      <c r="G54" s="275">
        <v>20000000</v>
      </c>
      <c r="H54" s="57" t="s">
        <v>9</v>
      </c>
      <c r="I54" s="57" t="s">
        <v>113</v>
      </c>
      <c r="K54" s="235"/>
      <c r="L54" s="108" t="s">
        <v>145</v>
      </c>
      <c r="M54" s="331"/>
    </row>
    <row r="55" spans="1:24" s="60" customFormat="1" ht="12.75" customHeight="1">
      <c r="A55" s="177"/>
      <c r="B55" s="178"/>
      <c r="C55" s="427" t="s">
        <v>39</v>
      </c>
      <c r="D55" s="414"/>
      <c r="E55" s="414"/>
      <c r="F55" s="269"/>
      <c r="G55" s="174"/>
      <c r="H55" s="175"/>
      <c r="I55" s="172"/>
      <c r="J55" s="269"/>
      <c r="K55" s="269"/>
      <c r="L55" s="272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60" customFormat="1" ht="12.75" customHeight="1">
      <c r="A56" s="206" t="s">
        <v>64</v>
      </c>
      <c r="B56" s="130"/>
      <c r="C56" s="121"/>
      <c r="D56" s="121"/>
      <c r="E56" s="432"/>
      <c r="F56" s="130"/>
      <c r="G56" s="129"/>
      <c r="H56" s="121"/>
      <c r="I56" s="121"/>
      <c r="J56" s="235"/>
      <c r="K56" s="130"/>
      <c r="L56" s="231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61" customFormat="1" ht="15" customHeight="1">
      <c r="A57" s="177"/>
      <c r="B57" s="178"/>
      <c r="C57" s="427" t="s">
        <v>65</v>
      </c>
      <c r="D57" s="414"/>
      <c r="E57" s="414"/>
      <c r="F57" s="269"/>
      <c r="G57" s="174"/>
      <c r="H57" s="175"/>
      <c r="I57" s="172"/>
      <c r="J57" s="269"/>
      <c r="K57" s="269"/>
      <c r="L57" s="272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13" s="33" customFormat="1" ht="15.75" customHeight="1">
      <c r="A58" s="89" t="s">
        <v>98</v>
      </c>
      <c r="B58" s="284"/>
      <c r="C58" s="417">
        <v>43278</v>
      </c>
      <c r="D58" s="417">
        <v>43281</v>
      </c>
      <c r="E58" s="417">
        <v>43284</v>
      </c>
      <c r="F58" s="440"/>
      <c r="G58" s="275">
        <v>29224000</v>
      </c>
      <c r="H58" s="57" t="s">
        <v>9</v>
      </c>
      <c r="I58" s="57" t="s">
        <v>131</v>
      </c>
      <c r="K58" s="235"/>
      <c r="L58" s="108" t="s">
        <v>15</v>
      </c>
      <c r="M58" s="331"/>
    </row>
    <row r="59" spans="1:13" s="33" customFormat="1" ht="15.75" customHeight="1">
      <c r="A59" s="89" t="s">
        <v>110</v>
      </c>
      <c r="B59" s="284"/>
      <c r="C59" s="417">
        <v>43283</v>
      </c>
      <c r="D59" s="417">
        <v>43284</v>
      </c>
      <c r="E59" s="417">
        <v>43288</v>
      </c>
      <c r="F59" s="445"/>
      <c r="G59" s="275">
        <v>33000000</v>
      </c>
      <c r="H59" s="57" t="s">
        <v>9</v>
      </c>
      <c r="I59" s="57" t="s">
        <v>11</v>
      </c>
      <c r="K59" s="235"/>
      <c r="L59" s="108" t="s">
        <v>67</v>
      </c>
      <c r="M59" s="331"/>
    </row>
    <row r="60" spans="1:13" s="33" customFormat="1" ht="15.75" customHeight="1">
      <c r="A60" s="89" t="s">
        <v>132</v>
      </c>
      <c r="B60" s="284"/>
      <c r="C60" s="417">
        <v>43304</v>
      </c>
      <c r="D60" s="417">
        <v>43304</v>
      </c>
      <c r="E60" s="417">
        <v>43307</v>
      </c>
      <c r="F60" s="451"/>
      <c r="G60" s="275">
        <v>49500000</v>
      </c>
      <c r="H60" s="57" t="s">
        <v>9</v>
      </c>
      <c r="I60" s="57" t="s">
        <v>11</v>
      </c>
      <c r="K60" s="235"/>
      <c r="L60" s="108" t="s">
        <v>150</v>
      </c>
      <c r="M60" s="331"/>
    </row>
    <row r="61" spans="1:13" s="33" customFormat="1" ht="15.75" customHeight="1">
      <c r="A61" s="89" t="s">
        <v>147</v>
      </c>
      <c r="B61" s="284"/>
      <c r="C61" s="417">
        <v>43298</v>
      </c>
      <c r="D61" s="417">
        <v>43307</v>
      </c>
      <c r="E61" s="417">
        <v>43310</v>
      </c>
      <c r="F61" s="451"/>
      <c r="G61" s="275">
        <v>53800000</v>
      </c>
      <c r="H61" s="57" t="s">
        <v>9</v>
      </c>
      <c r="I61" s="57" t="s">
        <v>11</v>
      </c>
      <c r="K61" s="235"/>
      <c r="L61" s="108" t="s">
        <v>67</v>
      </c>
      <c r="M61" s="331"/>
    </row>
    <row r="62" spans="1:24" s="61" customFormat="1" ht="14.25" customHeight="1">
      <c r="A62" s="177"/>
      <c r="B62" s="178"/>
      <c r="C62" s="427" t="s">
        <v>17</v>
      </c>
      <c r="D62" s="414"/>
      <c r="E62" s="414"/>
      <c r="F62" s="269"/>
      <c r="G62" s="174"/>
      <c r="H62" s="175"/>
      <c r="I62" s="172"/>
      <c r="J62" s="269"/>
      <c r="K62" s="269"/>
      <c r="L62" s="27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206" t="s">
        <v>64</v>
      </c>
      <c r="B63" s="130"/>
      <c r="C63" s="121"/>
      <c r="D63" s="121"/>
      <c r="E63" s="432"/>
      <c r="F63" s="130"/>
      <c r="G63" s="129"/>
      <c r="H63" s="121"/>
      <c r="I63" s="121"/>
      <c r="J63" s="235"/>
      <c r="K63" s="130"/>
      <c r="L63" s="2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77"/>
      <c r="B64" s="178"/>
      <c r="C64" s="427" t="s">
        <v>73</v>
      </c>
      <c r="D64" s="414"/>
      <c r="E64" s="414"/>
      <c r="F64" s="269"/>
      <c r="G64" s="174"/>
      <c r="H64" s="175"/>
      <c r="I64" s="172"/>
      <c r="J64" s="269"/>
      <c r="K64" s="269"/>
      <c r="L64" s="2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33" customFormat="1" ht="15.75" customHeight="1">
      <c r="A65" s="89" t="s">
        <v>90</v>
      </c>
      <c r="B65" s="284"/>
      <c r="C65" s="417">
        <v>43275</v>
      </c>
      <c r="D65" s="417">
        <v>43278</v>
      </c>
      <c r="E65" s="417">
        <v>43284</v>
      </c>
      <c r="F65" s="440"/>
      <c r="G65" s="275">
        <v>44000000</v>
      </c>
      <c r="H65" s="57" t="s">
        <v>9</v>
      </c>
      <c r="I65" s="57" t="s">
        <v>113</v>
      </c>
      <c r="K65" s="235"/>
      <c r="L65" s="108" t="s">
        <v>72</v>
      </c>
      <c r="M65" s="331"/>
    </row>
    <row r="66" spans="1:13" s="33" customFormat="1" ht="15.75" customHeight="1">
      <c r="A66" s="89" t="s">
        <v>111</v>
      </c>
      <c r="B66" s="284"/>
      <c r="C66" s="417">
        <v>43281</v>
      </c>
      <c r="D66" s="417">
        <v>43288</v>
      </c>
      <c r="E66" s="417">
        <v>43292</v>
      </c>
      <c r="F66" s="446"/>
      <c r="G66" s="275">
        <v>29400000</v>
      </c>
      <c r="H66" s="57" t="s">
        <v>9</v>
      </c>
      <c r="I66" s="57" t="s">
        <v>11</v>
      </c>
      <c r="K66" s="235"/>
      <c r="L66" s="108" t="s">
        <v>78</v>
      </c>
      <c r="M66" s="331"/>
    </row>
    <row r="67" spans="1:13" s="33" customFormat="1" ht="15.75" customHeight="1">
      <c r="A67" s="89" t="s">
        <v>100</v>
      </c>
      <c r="B67" s="284"/>
      <c r="C67" s="417">
        <v>43285</v>
      </c>
      <c r="D67" s="417">
        <v>43293</v>
      </c>
      <c r="E67" s="417">
        <v>43295</v>
      </c>
      <c r="F67" s="446"/>
      <c r="G67" s="275">
        <v>42250000</v>
      </c>
      <c r="H67" s="57" t="s">
        <v>9</v>
      </c>
      <c r="I67" s="57" t="s">
        <v>106</v>
      </c>
      <c r="K67" s="235"/>
      <c r="L67" s="108" t="s">
        <v>66</v>
      </c>
      <c r="M67" s="331"/>
    </row>
    <row r="68" spans="1:13" s="33" customFormat="1" ht="15.75" customHeight="1">
      <c r="A68" s="89" t="s">
        <v>108</v>
      </c>
      <c r="B68" s="284"/>
      <c r="C68" s="417">
        <v>43285</v>
      </c>
      <c r="D68" s="417">
        <v>43295</v>
      </c>
      <c r="E68" s="417">
        <v>43297</v>
      </c>
      <c r="F68" s="446"/>
      <c r="G68" s="275">
        <v>30000000</v>
      </c>
      <c r="H68" s="57" t="s">
        <v>9</v>
      </c>
      <c r="I68" s="57" t="s">
        <v>152</v>
      </c>
      <c r="K68" s="235"/>
      <c r="L68" s="108" t="s">
        <v>120</v>
      </c>
      <c r="M68" s="331"/>
    </row>
    <row r="69" spans="1:13" s="33" customFormat="1" ht="15.75" customHeight="1">
      <c r="A69" s="89" t="s">
        <v>112</v>
      </c>
      <c r="B69" s="284"/>
      <c r="C69" s="417">
        <v>43290</v>
      </c>
      <c r="D69" s="417">
        <v>43297</v>
      </c>
      <c r="E69" s="417">
        <v>43299</v>
      </c>
      <c r="F69" s="446"/>
      <c r="G69" s="275">
        <v>34110000</v>
      </c>
      <c r="H69" s="57" t="s">
        <v>9</v>
      </c>
      <c r="I69" s="57" t="s">
        <v>121</v>
      </c>
      <c r="K69" s="235"/>
      <c r="L69" s="108" t="s">
        <v>66</v>
      </c>
      <c r="M69" s="331"/>
    </row>
    <row r="70" spans="1:13" s="33" customFormat="1" ht="15.75" customHeight="1">
      <c r="A70" s="89" t="s">
        <v>123</v>
      </c>
      <c r="B70" s="284"/>
      <c r="C70" s="417">
        <v>43293</v>
      </c>
      <c r="D70" s="417">
        <v>43299</v>
      </c>
      <c r="E70" s="417">
        <v>43301</v>
      </c>
      <c r="F70" s="448"/>
      <c r="G70" s="275">
        <v>41000000</v>
      </c>
      <c r="H70" s="57" t="s">
        <v>9</v>
      </c>
      <c r="I70" s="57" t="s">
        <v>133</v>
      </c>
      <c r="K70" s="235"/>
      <c r="L70" s="108" t="s">
        <v>72</v>
      </c>
      <c r="M70" s="331"/>
    </row>
    <row r="71" spans="1:13" s="33" customFormat="1" ht="15.75" customHeight="1">
      <c r="A71" s="89" t="s">
        <v>115</v>
      </c>
      <c r="B71" s="284"/>
      <c r="C71" s="417">
        <v>43294</v>
      </c>
      <c r="D71" s="417">
        <v>43301</v>
      </c>
      <c r="E71" s="417">
        <v>43303</v>
      </c>
      <c r="F71" s="448"/>
      <c r="G71" s="275">
        <v>40000000</v>
      </c>
      <c r="H71" s="57" t="s">
        <v>9</v>
      </c>
      <c r="I71" s="57" t="s">
        <v>124</v>
      </c>
      <c r="K71" s="235"/>
      <c r="L71" s="108" t="s">
        <v>66</v>
      </c>
      <c r="M71" s="331"/>
    </row>
    <row r="72" spans="1:13" s="33" customFormat="1" ht="15.75" customHeight="1">
      <c r="A72" s="89" t="s">
        <v>141</v>
      </c>
      <c r="B72" s="284"/>
      <c r="C72" s="417">
        <v>43303</v>
      </c>
      <c r="D72" s="417">
        <v>43305</v>
      </c>
      <c r="E72" s="417">
        <v>43308</v>
      </c>
      <c r="F72" s="451"/>
      <c r="G72" s="275">
        <v>45900000</v>
      </c>
      <c r="H72" s="57" t="s">
        <v>9</v>
      </c>
      <c r="I72" s="57" t="s">
        <v>113</v>
      </c>
      <c r="K72" s="235"/>
      <c r="L72" s="108" t="s">
        <v>145</v>
      </c>
      <c r="M72" s="331"/>
    </row>
    <row r="73" spans="1:13" s="33" customFormat="1" ht="15.75" customHeight="1">
      <c r="A73" s="89" t="s">
        <v>136</v>
      </c>
      <c r="B73" s="284"/>
      <c r="C73" s="417">
        <v>43304</v>
      </c>
      <c r="D73" s="417">
        <v>43308</v>
      </c>
      <c r="E73" s="417">
        <v>43310</v>
      </c>
      <c r="F73" s="451"/>
      <c r="G73" s="275">
        <v>48000000</v>
      </c>
      <c r="H73" s="57" t="s">
        <v>9</v>
      </c>
      <c r="I73" s="57" t="s">
        <v>11</v>
      </c>
      <c r="K73" s="235"/>
      <c r="L73" s="108" t="s">
        <v>78</v>
      </c>
      <c r="M73" s="331"/>
    </row>
    <row r="74" spans="1:24" s="61" customFormat="1" ht="15">
      <c r="A74" s="177"/>
      <c r="B74" s="178"/>
      <c r="C74" s="427" t="s">
        <v>19</v>
      </c>
      <c r="D74" s="414"/>
      <c r="E74" s="414"/>
      <c r="F74" s="269"/>
      <c r="G74" s="174"/>
      <c r="H74" s="175"/>
      <c r="I74" s="172"/>
      <c r="J74" s="269"/>
      <c r="K74" s="269"/>
      <c r="L74" s="272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34" t="s">
        <v>64</v>
      </c>
      <c r="B75" s="388"/>
      <c r="C75" s="433"/>
      <c r="D75" s="433"/>
      <c r="E75" s="434"/>
      <c r="F75" s="162"/>
      <c r="G75" s="162"/>
      <c r="H75" s="162"/>
      <c r="I75" s="162"/>
      <c r="J75" s="162"/>
      <c r="K75" s="162"/>
      <c r="L75" s="16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34"/>
      <c r="B76" s="388"/>
      <c r="C76" s="433"/>
      <c r="D76" s="433"/>
      <c r="E76" s="434"/>
      <c r="F76" s="162"/>
      <c r="G76" s="162"/>
      <c r="H76" s="162"/>
      <c r="I76" s="162"/>
      <c r="J76" s="162"/>
      <c r="K76" s="162"/>
      <c r="L76" s="16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89"/>
      <c r="B77" s="176" t="s">
        <v>41</v>
      </c>
      <c r="C77" s="261"/>
      <c r="D77" s="86"/>
      <c r="E77" s="86"/>
      <c r="F77" s="235"/>
      <c r="G77" s="235"/>
      <c r="H77" s="86"/>
      <c r="I77" s="86"/>
      <c r="J77" s="235"/>
      <c r="K77" s="165"/>
      <c r="L77" s="195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77"/>
      <c r="B78" s="171"/>
      <c r="C78" s="427" t="s">
        <v>20</v>
      </c>
      <c r="D78" s="414"/>
      <c r="E78" s="414"/>
      <c r="F78" s="269"/>
      <c r="G78" s="174"/>
      <c r="H78" s="175"/>
      <c r="I78" s="172"/>
      <c r="J78" s="269"/>
      <c r="K78" s="194"/>
      <c r="L78" s="22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13" s="33" customFormat="1" ht="15.75" customHeight="1">
      <c r="A79" s="134" t="s">
        <v>64</v>
      </c>
      <c r="B79" s="284"/>
      <c r="C79" s="417"/>
      <c r="D79" s="417"/>
      <c r="E79" s="417"/>
      <c r="F79" s="441"/>
      <c r="G79" s="275"/>
      <c r="H79" s="57"/>
      <c r="I79" s="57"/>
      <c r="K79" s="235"/>
      <c r="L79" s="108"/>
      <c r="M79" s="331"/>
    </row>
    <row r="80" spans="1:24" s="61" customFormat="1" ht="15" customHeight="1">
      <c r="A80" s="177"/>
      <c r="B80" s="178"/>
      <c r="C80" s="427" t="s">
        <v>21</v>
      </c>
      <c r="D80" s="414"/>
      <c r="E80" s="414"/>
      <c r="F80" s="269"/>
      <c r="G80" s="174"/>
      <c r="H80" s="175"/>
      <c r="I80" s="172"/>
      <c r="J80" s="269"/>
      <c r="K80" s="269"/>
      <c r="L80" s="272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33" customFormat="1" ht="15.75" customHeight="1">
      <c r="A81" s="89" t="s">
        <v>103</v>
      </c>
      <c r="B81" s="284"/>
      <c r="C81" s="417">
        <v>43281</v>
      </c>
      <c r="D81" s="417">
        <v>43282</v>
      </c>
      <c r="E81" s="417">
        <v>43284</v>
      </c>
      <c r="F81" s="446"/>
      <c r="G81" s="275">
        <v>29500000</v>
      </c>
      <c r="H81" s="57" t="s">
        <v>9</v>
      </c>
      <c r="I81" s="57" t="s">
        <v>79</v>
      </c>
      <c r="K81" s="235"/>
      <c r="L81" s="108" t="s">
        <v>82</v>
      </c>
      <c r="M81" s="331"/>
    </row>
    <row r="82" spans="1:13" s="33" customFormat="1" ht="15.75" customHeight="1">
      <c r="A82" s="89" t="s">
        <v>102</v>
      </c>
      <c r="B82" s="284"/>
      <c r="C82" s="417">
        <v>43280</v>
      </c>
      <c r="D82" s="417">
        <v>43284</v>
      </c>
      <c r="E82" s="417">
        <v>43286</v>
      </c>
      <c r="F82" s="446"/>
      <c r="G82" s="275">
        <v>29500000</v>
      </c>
      <c r="H82" s="57" t="s">
        <v>9</v>
      </c>
      <c r="I82" s="57" t="s">
        <v>79</v>
      </c>
      <c r="K82" s="235"/>
      <c r="L82" s="108" t="s">
        <v>82</v>
      </c>
      <c r="M82" s="331"/>
    </row>
    <row r="83" spans="1:13" s="33" customFormat="1" ht="15.75" customHeight="1">
      <c r="A83" s="89" t="s">
        <v>126</v>
      </c>
      <c r="B83" s="284"/>
      <c r="C83" s="417">
        <v>43289</v>
      </c>
      <c r="D83" s="417">
        <v>43292</v>
      </c>
      <c r="E83" s="417">
        <v>43294</v>
      </c>
      <c r="F83" s="451"/>
      <c r="G83" s="275">
        <v>27300000</v>
      </c>
      <c r="H83" s="57" t="s">
        <v>9</v>
      </c>
      <c r="I83" s="57" t="s">
        <v>101</v>
      </c>
      <c r="K83" s="235"/>
      <c r="L83" s="108" t="s">
        <v>127</v>
      </c>
      <c r="M83" s="331"/>
    </row>
    <row r="84" spans="1:13" s="33" customFormat="1" ht="15.75" customHeight="1">
      <c r="A84" s="89" t="s">
        <v>125</v>
      </c>
      <c r="B84" s="284"/>
      <c r="C84" s="417">
        <v>43295</v>
      </c>
      <c r="D84" s="417">
        <v>43295</v>
      </c>
      <c r="E84" s="417">
        <v>43297</v>
      </c>
      <c r="F84" s="451"/>
      <c r="G84" s="275">
        <v>44600000</v>
      </c>
      <c r="H84" s="57" t="s">
        <v>9</v>
      </c>
      <c r="I84" s="57" t="s">
        <v>84</v>
      </c>
      <c r="K84" s="235"/>
      <c r="L84" s="108" t="s">
        <v>66</v>
      </c>
      <c r="M84" s="331"/>
    </row>
    <row r="85" spans="1:13" s="33" customFormat="1" ht="15.75" customHeight="1">
      <c r="A85" s="89" t="s">
        <v>155</v>
      </c>
      <c r="B85" s="284"/>
      <c r="C85" s="417">
        <v>43298</v>
      </c>
      <c r="D85" s="417">
        <v>43299</v>
      </c>
      <c r="E85" s="417">
        <v>43302</v>
      </c>
      <c r="F85" s="451"/>
      <c r="G85" s="275">
        <v>44850000</v>
      </c>
      <c r="H85" s="57" t="s">
        <v>9</v>
      </c>
      <c r="I85" s="57" t="s">
        <v>84</v>
      </c>
      <c r="K85" s="235"/>
      <c r="L85" s="108" t="s">
        <v>66</v>
      </c>
      <c r="M85" s="331"/>
    </row>
    <row r="86" spans="1:13" s="33" customFormat="1" ht="15.75" customHeight="1">
      <c r="A86" s="89" t="s">
        <v>135</v>
      </c>
      <c r="B86" s="284"/>
      <c r="C86" s="417">
        <v>43301</v>
      </c>
      <c r="D86" s="417">
        <v>43302</v>
      </c>
      <c r="E86" s="417">
        <v>43304</v>
      </c>
      <c r="F86" s="451"/>
      <c r="G86" s="275">
        <v>44000000</v>
      </c>
      <c r="H86" s="57" t="s">
        <v>9</v>
      </c>
      <c r="I86" s="57" t="s">
        <v>88</v>
      </c>
      <c r="K86" s="235"/>
      <c r="L86" s="108" t="s">
        <v>72</v>
      </c>
      <c r="M86" s="331"/>
    </row>
    <row r="87" spans="1:13" s="33" customFormat="1" ht="15.75" customHeight="1">
      <c r="A87" s="89" t="s">
        <v>156</v>
      </c>
      <c r="B87" s="284"/>
      <c r="C87" s="417">
        <v>43297</v>
      </c>
      <c r="D87" s="417">
        <v>43304</v>
      </c>
      <c r="E87" s="417">
        <v>43306</v>
      </c>
      <c r="F87" s="451"/>
      <c r="G87" s="275">
        <v>31232000</v>
      </c>
      <c r="H87" s="57" t="s">
        <v>9</v>
      </c>
      <c r="I87" s="57" t="s">
        <v>79</v>
      </c>
      <c r="K87" s="235"/>
      <c r="L87" s="108" t="s">
        <v>157</v>
      </c>
      <c r="M87" s="331"/>
    </row>
    <row r="88" spans="1:13" s="33" customFormat="1" ht="15.75" customHeight="1">
      <c r="A88" s="89" t="s">
        <v>134</v>
      </c>
      <c r="B88" s="284"/>
      <c r="C88" s="417">
        <v>43302</v>
      </c>
      <c r="D88" s="417">
        <v>43306</v>
      </c>
      <c r="E88" s="417">
        <v>43307</v>
      </c>
      <c r="F88" s="451"/>
      <c r="G88" s="275">
        <v>28550000</v>
      </c>
      <c r="H88" s="57" t="s">
        <v>9</v>
      </c>
      <c r="I88" s="57" t="s">
        <v>79</v>
      </c>
      <c r="K88" s="235"/>
      <c r="L88" s="108" t="s">
        <v>82</v>
      </c>
      <c r="M88" s="331"/>
    </row>
    <row r="89" spans="1:24" s="61" customFormat="1" ht="15">
      <c r="A89" s="177"/>
      <c r="B89" s="178"/>
      <c r="C89" s="427" t="s">
        <v>58</v>
      </c>
      <c r="D89" s="414"/>
      <c r="E89" s="414"/>
      <c r="F89" s="269"/>
      <c r="G89" s="174"/>
      <c r="H89" s="175"/>
      <c r="I89" s="172"/>
      <c r="J89" s="269"/>
      <c r="K89" s="269"/>
      <c r="L89" s="27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34" t="s">
        <v>64</v>
      </c>
      <c r="B90" s="235"/>
      <c r="C90" s="435"/>
      <c r="D90" s="14"/>
      <c r="E90" s="14"/>
      <c r="F90" s="235"/>
      <c r="G90" s="95"/>
      <c r="H90" s="14"/>
      <c r="I90" s="97"/>
      <c r="J90" s="296"/>
      <c r="K90" s="235"/>
      <c r="L90" s="19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177"/>
      <c r="B91" s="178"/>
      <c r="C91" s="427" t="s">
        <v>22</v>
      </c>
      <c r="D91" s="414"/>
      <c r="E91" s="414"/>
      <c r="F91" s="269"/>
      <c r="G91" s="174"/>
      <c r="H91" s="175"/>
      <c r="I91" s="172"/>
      <c r="J91" s="269"/>
      <c r="K91" s="269"/>
      <c r="L91" s="272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33" customFormat="1" ht="15.75" customHeight="1">
      <c r="A92" s="89" t="s">
        <v>92</v>
      </c>
      <c r="B92" s="284"/>
      <c r="C92" s="417">
        <v>43252</v>
      </c>
      <c r="D92" s="417">
        <v>43294</v>
      </c>
      <c r="E92" s="417">
        <v>43298</v>
      </c>
      <c r="F92" s="275">
        <v>9360000</v>
      </c>
      <c r="G92" s="439"/>
      <c r="H92" s="57" t="s">
        <v>89</v>
      </c>
      <c r="I92" s="57" t="s">
        <v>96</v>
      </c>
      <c r="K92" s="235"/>
      <c r="L92" s="108" t="s">
        <v>15</v>
      </c>
      <c r="M92" s="331"/>
    </row>
    <row r="93" spans="1:24" ht="15" customHeight="1">
      <c r="A93" s="177"/>
      <c r="B93" s="178"/>
      <c r="C93" s="427" t="s">
        <v>51</v>
      </c>
      <c r="D93" s="414"/>
      <c r="E93" s="414"/>
      <c r="F93" s="269"/>
      <c r="G93" s="174"/>
      <c r="H93" s="175"/>
      <c r="I93" s="172"/>
      <c r="J93" s="269"/>
      <c r="K93" s="227"/>
      <c r="L93" s="208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34" t="s">
        <v>64</v>
      </c>
      <c r="B94" s="235"/>
      <c r="C94" s="428"/>
      <c r="D94" s="415"/>
      <c r="E94" s="415"/>
      <c r="F94" s="95"/>
      <c r="G94" s="95"/>
      <c r="H94" s="14"/>
      <c r="I94" s="97"/>
      <c r="J94" s="123"/>
      <c r="K94" s="228"/>
      <c r="L94" s="20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77"/>
      <c r="B95" s="178"/>
      <c r="C95" s="427" t="s">
        <v>35</v>
      </c>
      <c r="D95" s="414"/>
      <c r="E95" s="414"/>
      <c r="F95" s="269"/>
      <c r="G95" s="174"/>
      <c r="H95" s="175"/>
      <c r="I95" s="172"/>
      <c r="J95" s="269"/>
      <c r="K95" s="269"/>
      <c r="L95" s="20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13" s="61" customFormat="1" ht="15" customHeight="1">
      <c r="A96" s="134" t="s">
        <v>64</v>
      </c>
      <c r="B96" s="235"/>
      <c r="C96" s="428"/>
      <c r="D96" s="415"/>
      <c r="E96" s="415"/>
      <c r="F96" s="95"/>
      <c r="G96" s="95"/>
      <c r="H96" s="14"/>
      <c r="I96" s="97"/>
      <c r="J96" s="123"/>
      <c r="K96" s="304"/>
      <c r="L96" s="234"/>
      <c r="M96" s="160"/>
    </row>
    <row r="97" spans="1:24" s="61" customFormat="1" ht="15" customHeight="1">
      <c r="A97" s="177"/>
      <c r="B97" s="178"/>
      <c r="C97" s="427" t="s">
        <v>81</v>
      </c>
      <c r="D97" s="414"/>
      <c r="E97" s="414"/>
      <c r="F97" s="269"/>
      <c r="G97" s="174"/>
      <c r="H97" s="175"/>
      <c r="I97" s="172"/>
      <c r="J97" s="269"/>
      <c r="K97" s="269"/>
      <c r="L97" s="27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13" s="406" customFormat="1" ht="15" customHeight="1">
      <c r="A98" s="149" t="s">
        <v>64</v>
      </c>
      <c r="B98" s="238"/>
      <c r="C98" s="436"/>
      <c r="D98" s="415"/>
      <c r="E98" s="415"/>
      <c r="F98" s="297"/>
      <c r="H98" s="14"/>
      <c r="I98" s="296"/>
      <c r="J98" s="238"/>
      <c r="K98" s="238"/>
      <c r="L98" s="108"/>
      <c r="M98" s="278"/>
    </row>
    <row r="99" spans="1:24" ht="15" customHeight="1">
      <c r="A99" s="177"/>
      <c r="B99" s="178"/>
      <c r="C99" s="427" t="s">
        <v>36</v>
      </c>
      <c r="D99" s="414"/>
      <c r="E99" s="414"/>
      <c r="F99" s="269"/>
      <c r="G99" s="174"/>
      <c r="H99" s="175"/>
      <c r="I99" s="172"/>
      <c r="J99" s="269"/>
      <c r="K99" s="269"/>
      <c r="L99" s="27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34" t="s">
        <v>64</v>
      </c>
      <c r="B100" s="15"/>
      <c r="C100" s="14"/>
      <c r="D100" s="437"/>
      <c r="E100" s="14"/>
      <c r="F100" s="95"/>
      <c r="G100" s="18"/>
      <c r="H100" s="14"/>
      <c r="I100" s="14"/>
      <c r="J100" s="235"/>
      <c r="K100" s="235"/>
      <c r="L100" s="118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77"/>
      <c r="B101" s="178"/>
      <c r="C101" s="427" t="s">
        <v>37</v>
      </c>
      <c r="D101" s="414"/>
      <c r="E101" s="414"/>
      <c r="F101" s="269"/>
      <c r="G101" s="174"/>
      <c r="H101" s="175"/>
      <c r="I101" s="172"/>
      <c r="J101" s="269"/>
      <c r="K101" s="269"/>
      <c r="L101" s="272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34" t="s">
        <v>64</v>
      </c>
      <c r="B102" s="235"/>
      <c r="C102" s="86"/>
      <c r="D102" s="86"/>
      <c r="E102" s="431"/>
      <c r="F102" s="235"/>
      <c r="G102" s="235"/>
      <c r="H102" s="235"/>
      <c r="I102" s="235"/>
      <c r="J102" s="235"/>
      <c r="K102" s="235"/>
      <c r="L102" s="127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77"/>
      <c r="B103" s="178"/>
      <c r="C103" s="427" t="s">
        <v>38</v>
      </c>
      <c r="D103" s="414"/>
      <c r="E103" s="414"/>
      <c r="F103" s="269"/>
      <c r="G103" s="174"/>
      <c r="H103" s="175"/>
      <c r="I103" s="172"/>
      <c r="J103" s="269"/>
      <c r="K103" s="269"/>
      <c r="L103" s="272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34" t="s">
        <v>64</v>
      </c>
      <c r="B104" s="235"/>
      <c r="C104" s="86"/>
      <c r="D104" s="86"/>
      <c r="E104" s="431"/>
      <c r="F104" s="235"/>
      <c r="G104" s="235"/>
      <c r="H104" s="235"/>
      <c r="I104" s="235"/>
      <c r="J104" s="235"/>
      <c r="K104" s="235"/>
      <c r="L104" s="10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77"/>
      <c r="B105" s="178"/>
      <c r="C105" s="427" t="s">
        <v>23</v>
      </c>
      <c r="D105" s="414"/>
      <c r="E105" s="414"/>
      <c r="F105" s="269"/>
      <c r="G105" s="174"/>
      <c r="H105" s="175"/>
      <c r="I105" s="172"/>
      <c r="J105" s="269"/>
      <c r="K105" s="269"/>
      <c r="L105" s="272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13" s="33" customFormat="1" ht="15.75" customHeight="1">
      <c r="A106" s="89" t="s">
        <v>93</v>
      </c>
      <c r="B106" s="284"/>
      <c r="C106" s="417">
        <v>43252</v>
      </c>
      <c r="D106" s="417">
        <v>43278</v>
      </c>
      <c r="E106" s="417">
        <v>43287</v>
      </c>
      <c r="F106" s="275">
        <v>15640000</v>
      </c>
      <c r="G106" s="275"/>
      <c r="H106" s="57" t="s">
        <v>89</v>
      </c>
      <c r="I106" s="57" t="s">
        <v>96</v>
      </c>
      <c r="K106" s="235"/>
      <c r="L106" s="108" t="s">
        <v>15</v>
      </c>
      <c r="M106" s="331"/>
    </row>
    <row r="107" spans="1:24" ht="15" customHeight="1">
      <c r="A107" s="164"/>
      <c r="B107" s="116"/>
      <c r="C107" s="438"/>
      <c r="D107" s="438"/>
      <c r="E107" s="438"/>
      <c r="F107" s="224"/>
      <c r="G107" s="116"/>
      <c r="H107" s="116"/>
      <c r="I107" s="116"/>
      <c r="J107" s="116"/>
      <c r="K107" s="203"/>
      <c r="L107" s="204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ht="15" customHeight="1">
      <c r="L196"/>
    </row>
    <row r="197" ht="15" customHeight="1">
      <c r="L19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7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2018-08-01T19:43:00Z</dcterms:modified>
  <cp:category/>
  <cp:version/>
  <cp:contentType/>
  <cp:contentStatus/>
</cp:coreProperties>
</file>