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'BAGGED'!$A$1:$K$97</definedName>
    <definedName name="_xlnm.Print_Area" localSheetId="2">'BULK'!$A$1:$K$122</definedName>
    <definedName name="_xlnm.Print_Area" localSheetId="0">'LINEUP'!$A$1:$K$153</definedName>
    <definedName name="_xlnm.Print_Area" localSheetId="3">'Partial Recap'!$A$1:$L$129</definedName>
  </definedNames>
  <calcPr fullCalcOnLoad="1"/>
</workbook>
</file>

<file path=xl/sharedStrings.xml><?xml version="1.0" encoding="utf-8"?>
<sst xmlns="http://schemas.openxmlformats.org/spreadsheetml/2006/main" count="952" uniqueCount="228">
  <si>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</si>
  <si>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</si>
  <si>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</si>
  <si>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</si>
  <si>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</si>
  <si>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</si>
  <si>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</si>
  <si>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</si>
  <si>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</si>
  <si>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</si>
  <si>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</si>
  <si>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</si>
  <si>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</si>
  <si>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</si>
  <si>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</si>
  <si>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</si>
  <si>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</si>
  <si>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</si>
  <si>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</si>
  <si>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</si>
  <si>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</si>
  <si>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</si>
  <si>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</si>
  <si>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</si>
  <si>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</si>
  <si>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</si>
  <si>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</si>
  <si>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</si>
  <si>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</si>
  <si>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</si>
  <si>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</si>
  <si>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</si>
  <si>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</si>
  <si>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</si>
  <si>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</si>
  <si>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</si>
  <si>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</si>
  <si>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</si>
  <si>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</si>
  <si>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</si>
  <si>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</si>
  <si>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</si>
  <si>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</si>
  <si>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</si>
  <si>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</si>
  <si>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</si>
  <si>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</si>
  <si>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</si>
  <si>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</si>
  <si>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</si>
  <si>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</si>
  <si>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</si>
  <si>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</si>
  <si>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</si>
  <si>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</si>
  <si>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</si>
  <si>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</si>
  <si>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</si>
  <si>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</si>
  <si>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</si>
  <si>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</si>
  <si>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</si>
  <si>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</si>
  <si>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</si>
  <si>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</si>
  <si>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</si>
  <si>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</si>
  <si>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</si>
  <si>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</si>
  <si>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</si>
  <si>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</si>
  <si>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</si>
  <si>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</si>
  <si>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</si>
  <si>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</si>
  <si>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</si>
  <si>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</si>
  <si>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</si>
  <si>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</si>
  <si>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</si>
  <si>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</si>
  <si>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COPA SHIPPING</t>
  </si>
  <si>
    <t>IRAQ</t>
  </si>
  <si>
    <t>A45</t>
  </si>
  <si>
    <t>REDPATH</t>
  </si>
  <si>
    <t>CANADA</t>
  </si>
  <si>
    <t>TEREOS</t>
  </si>
  <si>
    <t>CHITTAGONG, BANGLADESH</t>
  </si>
  <si>
    <t>DREYFUS</t>
  </si>
  <si>
    <t>GHANA</t>
  </si>
  <si>
    <t>ALGERIA</t>
  </si>
  <si>
    <t>UMM QASR, IRAQ</t>
  </si>
  <si>
    <t>PORT SAID, EGYPT</t>
  </si>
  <si>
    <t>ANTHEMIS</t>
  </si>
  <si>
    <t>AGROCORP</t>
  </si>
  <si>
    <t>DIANTHUS</t>
  </si>
  <si>
    <t>FJ STAR</t>
  </si>
  <si>
    <t>GEORGIA</t>
  </si>
  <si>
    <t>USA</t>
  </si>
  <si>
    <t>RODON AMARANDON</t>
  </si>
  <si>
    <t>WHITE FIN</t>
  </si>
  <si>
    <t>DESERT VICTORY</t>
  </si>
  <si>
    <t>GREAT ASPIRATION</t>
  </si>
  <si>
    <t>JAKARTA, INDONESIA</t>
  </si>
  <si>
    <t>HAMMONIA KORSIKA</t>
  </si>
  <si>
    <t>HANTON TRADER II</t>
  </si>
  <si>
    <t>LAGOS, NIGERIA</t>
  </si>
  <si>
    <t>GROTON EAGLE</t>
  </si>
  <si>
    <t>TERN</t>
  </si>
  <si>
    <t>KMARIN GENOA</t>
  </si>
  <si>
    <t>SURUBAYA, INDONESIA</t>
  </si>
  <si>
    <t>MYRMIDON</t>
  </si>
  <si>
    <t>NEW COMMANDER</t>
  </si>
  <si>
    <t>DELFA</t>
  </si>
  <si>
    <t>MIDSTAR</t>
  </si>
  <si>
    <t>ADEN, YEMEN</t>
  </si>
  <si>
    <t>MUNDRA, INDIA</t>
  </si>
  <si>
    <t>TD HAMBURG</t>
  </si>
  <si>
    <t>SEAHORSE</t>
  </si>
  <si>
    <t xml:space="preserve">REDPATH </t>
  </si>
  <si>
    <t>NAVIOS LA PAIX</t>
  </si>
  <si>
    <t>NORDIC TIANJIN</t>
  </si>
  <si>
    <t>OCEAN PROGRESS</t>
  </si>
  <si>
    <t>HANDY BERTH</t>
  </si>
  <si>
    <t>LMZ VEGA</t>
  </si>
  <si>
    <t>ZEYNO</t>
  </si>
  <si>
    <t>DESERT MELODY</t>
  </si>
  <si>
    <t>DORIC TRINDENT</t>
  </si>
  <si>
    <t>MALAYSIA</t>
  </si>
  <si>
    <t>SHEFFIELD</t>
  </si>
  <si>
    <t>TBC PRINCESS</t>
  </si>
  <si>
    <t>ASR</t>
  </si>
  <si>
    <t>JEBEL ALI, UAE</t>
  </si>
  <si>
    <t>JEDDAH, SAUDI ARABIA</t>
  </si>
  <si>
    <t>TOMINI INFINITY</t>
  </si>
  <si>
    <t>TUNDRA</t>
  </si>
  <si>
    <t>VANCOUVER, CANADA</t>
  </si>
  <si>
    <t>SEA PEACE D</t>
  </si>
  <si>
    <t>BEJAIA, ALGERIA</t>
  </si>
  <si>
    <t>BANDAR ABBAS, IRAN</t>
  </si>
  <si>
    <t>COMMON HORIZON</t>
  </si>
  <si>
    <t>SOLINA</t>
  </si>
  <si>
    <t>THREE RIVERS, CANADA</t>
  </si>
  <si>
    <t>SOFTAR</t>
  </si>
  <si>
    <t>IOLI</t>
  </si>
  <si>
    <t>OLITA</t>
  </si>
  <si>
    <t>EVANGELIA PETRAKIS</t>
  </si>
  <si>
    <t>NOM UK</t>
  </si>
  <si>
    <t>Terminal Açucareiro</t>
  </si>
  <si>
    <t>YASA KAPTAN ERBIL</t>
  </si>
  <si>
    <t>BEJAIA</t>
  </si>
  <si>
    <t>TUFTY</t>
  </si>
  <si>
    <t>QING FENG LING</t>
  </si>
  <si>
    <t>LISA TOPIC</t>
  </si>
  <si>
    <t>RUSSIA</t>
  </si>
  <si>
    <t>CAROLINE VICTORY</t>
  </si>
  <si>
    <t>OCTOBER - 2017</t>
  </si>
  <si>
    <t>EGYPT / SAUDI ARABIA</t>
  </si>
  <si>
    <t>KEMANAM, MALAYSIA</t>
  </si>
  <si>
    <t>RED AZALEA</t>
  </si>
  <si>
    <t>LYNGHOLMEN</t>
  </si>
  <si>
    <t>PUCK</t>
  </si>
  <si>
    <t>BARGARA</t>
  </si>
  <si>
    <t>THE HOLY</t>
  </si>
  <si>
    <t>THOR FORTUNE</t>
  </si>
  <si>
    <t>SUNRISE RAINBOW</t>
  </si>
  <si>
    <t>SEALADY</t>
  </si>
  <si>
    <t>ITALIAN BULKER</t>
  </si>
  <si>
    <t>PORT KELANG, MALAYSIA</t>
  </si>
  <si>
    <t>L. DREYFUS</t>
  </si>
  <si>
    <t>AFRICAN VENTURE</t>
  </si>
  <si>
    <t>BAKARA</t>
  </si>
  <si>
    <t>DAUNTLESS</t>
  </si>
  <si>
    <t>SABRINA VENTURE</t>
  </si>
  <si>
    <t>IVS CRIMSON CREEK</t>
  </si>
  <si>
    <t>SUN LUCIA</t>
  </si>
  <si>
    <t>GOLDEN AIRES</t>
  </si>
  <si>
    <t>DESERT RANGER</t>
  </si>
  <si>
    <t>INTERLINK AUDACITY</t>
  </si>
  <si>
    <t>OLYMPIC PRIDE</t>
  </si>
  <si>
    <t>KOUJO LILY</t>
  </si>
  <si>
    <t>APIRADEE NAREE</t>
  </si>
  <si>
    <t>SOUTH STAR</t>
  </si>
  <si>
    <t>CANCELLED</t>
  </si>
  <si>
    <t>TAMPA BAY</t>
  </si>
  <si>
    <t>BIZERTE</t>
  </si>
  <si>
    <t>LMZ ARIEL</t>
  </si>
  <si>
    <t>LADY MARY</t>
  </si>
  <si>
    <t>WIGEON</t>
  </si>
  <si>
    <t>ABU AL ABYAD</t>
  </si>
  <si>
    <t>ENERFO</t>
  </si>
  <si>
    <t>NING JIN HAI</t>
  </si>
  <si>
    <t>ENERGY G</t>
  </si>
  <si>
    <t>HOLBUD</t>
  </si>
  <si>
    <t>ZOLA</t>
  </si>
  <si>
    <t>FAIR OCEAN</t>
  </si>
  <si>
    <t>GALINI</t>
  </si>
  <si>
    <t>SSI GLORIOUS</t>
  </si>
  <si>
    <t>ZOE S</t>
  </si>
  <si>
    <t>ANDEAN</t>
  </si>
  <si>
    <t>LV SONG HAI</t>
  </si>
  <si>
    <t>ALORA</t>
  </si>
  <si>
    <t>PALOMA</t>
  </si>
  <si>
    <t>SUGAR LINE UP edition 01.11.2017</t>
  </si>
  <si>
    <t>WILLIAMS BRAZIL SUGAR LINE UP EDITION 01.11.2017</t>
  </si>
  <si>
    <t>CS CAPRICE</t>
  </si>
  <si>
    <t>BALTIC SEA</t>
  </si>
  <si>
    <t>HUANLIEN, TAIWAN</t>
  </si>
  <si>
    <t>CIGADING, INDONESIA</t>
  </si>
  <si>
    <t>CJ</t>
  </si>
  <si>
    <t>GREAT RAINBOW</t>
  </si>
  <si>
    <t>ASIA EMERALD IV</t>
  </si>
  <si>
    <t>SALEEF, YEMEN</t>
  </si>
  <si>
    <t>CHESTNUT</t>
  </si>
  <si>
    <t>THE LIVING</t>
  </si>
  <si>
    <t>KINGSTON, CANADA</t>
  </si>
  <si>
    <t>VENTURE JOY</t>
  </si>
  <si>
    <t>SEAL ISLAND</t>
  </si>
  <si>
    <t>AMBER BEVERLY</t>
  </si>
  <si>
    <t>SEREF KURU</t>
  </si>
  <si>
    <t>ALKYONIS</t>
  </si>
  <si>
    <t>MARSDEN POINT</t>
  </si>
  <si>
    <t>ALEXANDRIT</t>
  </si>
  <si>
    <t>HAPPY VENTURE</t>
  </si>
  <si>
    <t>B150</t>
  </si>
  <si>
    <t>YEMEN</t>
  </si>
  <si>
    <t>BOS ANGEL</t>
  </si>
  <si>
    <t>EXPLORER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</si>
</sst>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20">
    <xf numFmtId="0" fontId="0" fillId="0" borderId="0" xfId="0" applyFont="1" applyAlignment="1">
      <alignment/>
    </xf>
    <xf numFmtId="0" fontId="2" fillId="0" borderId="0" xfId="49" applyFont="1" applyFill="1">
      <alignment/>
      <protection/>
    </xf>
    <xf numFmtId="0" fontId="2" fillId="0" borderId="0" xfId="49" applyFont="1" applyBorder="1">
      <alignment/>
      <protection/>
    </xf>
    <xf numFmtId="0" fontId="2" fillId="0" borderId="0" xfId="49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8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3" fontId="14" fillId="0" borderId="0" xfId="49" applyNumberFormat="1" applyFont="1" applyFill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6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7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49" applyNumberFormat="1" applyFont="1" applyFill="1" applyBorder="1" applyAlignment="1">
      <alignment horizontal="right"/>
      <protection/>
    </xf>
    <xf numFmtId="3" fontId="17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13" fillId="0" borderId="12" xfId="49" applyFont="1" applyBorder="1">
      <alignment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3" fillId="33" borderId="14" xfId="49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49" applyFont="1" applyFill="1" applyBorder="1" applyAlignment="1">
      <alignment/>
      <protection/>
    </xf>
    <xf numFmtId="3" fontId="13" fillId="33" borderId="0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5" xfId="49" applyFont="1" applyFill="1" applyBorder="1">
      <alignment/>
      <protection/>
    </xf>
    <xf numFmtId="0" fontId="14" fillId="0" borderId="15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49" applyFont="1" applyFill="1" applyBorder="1" applyAlignment="1">
      <alignment horizontal="left"/>
      <protection/>
    </xf>
    <xf numFmtId="0" fontId="11" fillId="0" borderId="14" xfId="49" applyFont="1" applyFill="1" applyBorder="1">
      <alignment/>
      <protection/>
    </xf>
    <xf numFmtId="0" fontId="11" fillId="0" borderId="14" xfId="49" applyFont="1" applyFill="1" applyBorder="1" applyAlignment="1">
      <alignment horizontal="center"/>
      <protection/>
    </xf>
    <xf numFmtId="3" fontId="11" fillId="0" borderId="14" xfId="49" applyNumberFormat="1" applyFont="1" applyFill="1" applyBorder="1" applyAlignment="1">
      <alignment/>
      <protection/>
    </xf>
    <xf numFmtId="3" fontId="13" fillId="33" borderId="14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49" applyFont="1" applyFill="1" applyBorder="1" applyAlignment="1">
      <alignment horizontal="left"/>
      <protection/>
    </xf>
    <xf numFmtId="3" fontId="90" fillId="33" borderId="14" xfId="0" applyNumberFormat="1" applyFont="1" applyFill="1" applyBorder="1" applyAlignment="1">
      <alignment/>
    </xf>
    <xf numFmtId="0" fontId="14" fillId="33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1" fillId="0" borderId="14" xfId="49" applyFont="1" applyBorder="1">
      <alignment/>
      <protection/>
    </xf>
    <xf numFmtId="0" fontId="21" fillId="0" borderId="14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49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49" applyFont="1" applyFill="1" applyBorder="1" applyAlignment="1">
      <alignment horizontal="left" wrapText="1"/>
      <protection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8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8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13" fillId="33" borderId="10" xfId="49" applyFont="1" applyFill="1" applyBorder="1" applyAlignment="1">
      <alignment horizontal="left" wrapText="1"/>
      <protection/>
    </xf>
    <xf numFmtId="0" fontId="11" fillId="0" borderId="11" xfId="49" applyFont="1" applyFill="1" applyBorder="1" applyAlignment="1">
      <alignment horizontal="left"/>
      <protection/>
    </xf>
    <xf numFmtId="0" fontId="11" fillId="0" borderId="11" xfId="49" applyFont="1" applyFill="1" applyBorder="1">
      <alignment/>
      <protection/>
    </xf>
    <xf numFmtId="0" fontId="11" fillId="0" borderId="11" xfId="49" applyFont="1" applyFill="1" applyBorder="1" applyAlignment="1">
      <alignment horizontal="center"/>
      <protection/>
    </xf>
    <xf numFmtId="3" fontId="11" fillId="0" borderId="11" xfId="49" applyNumberFormat="1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3" fontId="13" fillId="33" borderId="11" xfId="49" applyNumberFormat="1" applyFont="1" applyFill="1" applyBorder="1" applyAlignment="1">
      <alignment horizontal="center"/>
      <protection/>
    </xf>
    <xf numFmtId="0" fontId="13" fillId="0" borderId="17" xfId="49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49" applyFont="1" applyFill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11" xfId="49" applyFont="1" applyFill="1" applyBorder="1" applyAlignment="1">
      <alignment horizontal="center"/>
      <protection/>
    </xf>
    <xf numFmtId="3" fontId="11" fillId="33" borderId="11" xfId="49" applyNumberFormat="1" applyFont="1" applyFill="1" applyBorder="1">
      <alignment/>
      <protection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20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3" fontId="92" fillId="36" borderId="19" xfId="49" applyNumberFormat="1" applyFont="1" applyFill="1" applyBorder="1">
      <alignment/>
      <protection/>
    </xf>
    <xf numFmtId="3" fontId="92" fillId="36" borderId="20" xfId="49" applyNumberFormat="1" applyFont="1" applyFill="1" applyBorder="1">
      <alignment/>
      <protection/>
    </xf>
    <xf numFmtId="0" fontId="9" fillId="2" borderId="20" xfId="49" applyFont="1" applyFill="1" applyBorder="1" applyAlignment="1">
      <alignment horizontal="center"/>
      <protection/>
    </xf>
    <xf numFmtId="0" fontId="24" fillId="36" borderId="18" xfId="49" applyFont="1" applyFill="1" applyBorder="1" applyAlignment="1">
      <alignment horizontal="center"/>
      <protection/>
    </xf>
    <xf numFmtId="0" fontId="22" fillId="36" borderId="19" xfId="49" applyFont="1" applyFill="1" applyBorder="1" applyAlignment="1">
      <alignment horizontal="center"/>
      <protection/>
    </xf>
    <xf numFmtId="3" fontId="24" fillId="36" borderId="19" xfId="49" applyNumberFormat="1" applyFont="1" applyFill="1" applyBorder="1">
      <alignment/>
      <protection/>
    </xf>
    <xf numFmtId="3" fontId="24" fillId="36" borderId="20" xfId="49" applyNumberFormat="1" applyFont="1" applyFill="1" applyBorder="1">
      <alignment/>
      <protection/>
    </xf>
    <xf numFmtId="0" fontId="24" fillId="36" borderId="18" xfId="49" applyFont="1" applyFill="1" applyBorder="1" applyAlignment="1">
      <alignment horizontal="left"/>
      <protection/>
    </xf>
    <xf numFmtId="0" fontId="24" fillId="36" borderId="19" xfId="49" applyFont="1" applyFill="1" applyBorder="1">
      <alignment/>
      <protection/>
    </xf>
    <xf numFmtId="0" fontId="24" fillId="36" borderId="19" xfId="49" applyFont="1" applyFill="1" applyBorder="1" applyAlignment="1">
      <alignment horizontal="center"/>
      <protection/>
    </xf>
    <xf numFmtId="0" fontId="92" fillId="36" borderId="10" xfId="49" applyFont="1" applyFill="1" applyBorder="1" applyAlignment="1">
      <alignment horizontal="left"/>
      <protection/>
    </xf>
    <xf numFmtId="0" fontId="92" fillId="36" borderId="11" xfId="49" applyFont="1" applyFill="1" applyBorder="1">
      <alignment/>
      <protection/>
    </xf>
    <xf numFmtId="0" fontId="92" fillId="36" borderId="11" xfId="49" applyFont="1" applyFill="1" applyBorder="1" applyAlignment="1">
      <alignment horizontal="center"/>
      <protection/>
    </xf>
    <xf numFmtId="3" fontId="92" fillId="36" borderId="17" xfId="49" applyNumberFormat="1" applyFont="1" applyFill="1" applyBorder="1">
      <alignment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0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3" fontId="93" fillId="36" borderId="19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90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11" fillId="0" borderId="0" xfId="49" applyNumberFormat="1" applyFont="1" applyFill="1" applyBorder="1" applyAlignment="1">
      <alignment/>
      <protection/>
    </xf>
    <xf numFmtId="0" fontId="14" fillId="0" borderId="13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4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4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20" fillId="35" borderId="23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93" fillId="36" borderId="19" xfId="49" applyNumberFormat="1" applyFont="1" applyFill="1" applyBorder="1">
      <alignment/>
      <protection/>
    </xf>
    <xf numFmtId="3" fontId="93" fillId="36" borderId="20" xfId="49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5" fillId="0" borderId="0" xfId="56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6" fillId="0" borderId="0" xfId="49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6" fillId="0" borderId="0" xfId="49" applyFont="1" applyFill="1" applyBorder="1" applyAlignment="1">
      <alignment horizontal="right"/>
      <protection/>
    </xf>
    <xf numFmtId="1" fontId="26" fillId="0" borderId="0" xfId="49" applyNumberFormat="1" applyFont="1" applyFill="1" applyBorder="1" applyAlignment="1">
      <alignment horizontal="right"/>
      <protection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5" xfId="49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13" fillId="0" borderId="14" xfId="49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6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55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15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21" fillId="0" borderId="12" xfId="49" applyFont="1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84" fillId="0" borderId="14" xfId="0" applyFont="1" applyFill="1" applyBorder="1" applyAlignment="1">
      <alignment/>
    </xf>
    <xf numFmtId="0" fontId="14" fillId="0" borderId="14" xfId="49" applyFont="1" applyFill="1" applyBorder="1" applyAlignment="1">
      <alignment horizontal="left"/>
      <protection/>
    </xf>
    <xf numFmtId="3" fontId="90" fillId="0" borderId="14" xfId="0" applyNumberFormat="1" applyFont="1" applyFill="1" applyBorder="1" applyAlignment="1">
      <alignment/>
    </xf>
    <xf numFmtId="0" fontId="14" fillId="0" borderId="14" xfId="49" applyFont="1" applyFill="1" applyBorder="1" applyAlignment="1">
      <alignment horizontal="center"/>
      <protection/>
    </xf>
    <xf numFmtId="0" fontId="97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87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6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7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7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8" fillId="0" borderId="12" xfId="49" applyFont="1" applyFill="1" applyBorder="1">
      <alignment/>
      <protection/>
    </xf>
    <xf numFmtId="0" fontId="29" fillId="0" borderId="0" xfId="49" applyFont="1" applyFill="1" applyBorder="1">
      <alignment/>
      <protection/>
    </xf>
    <xf numFmtId="0" fontId="14" fillId="0" borderId="15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0" borderId="14" xfId="49" applyFont="1" applyFill="1" applyBorder="1">
      <alignment/>
      <protection/>
    </xf>
    <xf numFmtId="0" fontId="21" fillId="0" borderId="14" xfId="49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9" fillId="0" borderId="0" xfId="49" applyNumberFormat="1" applyFont="1" applyFill="1" applyBorder="1" applyAlignment="1">
      <alignment horizontal="left"/>
      <protection/>
    </xf>
    <xf numFmtId="0" fontId="0" fillId="0" borderId="13" xfId="0" applyFont="1" applyFill="1" applyBorder="1" applyAlignment="1">
      <alignment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center"/>
      <protection/>
    </xf>
    <xf numFmtId="0" fontId="19" fillId="0" borderId="13" xfId="50" applyFont="1" applyFill="1" applyBorder="1" applyAlignment="1">
      <alignment horizontal="center"/>
      <protection/>
    </xf>
    <xf numFmtId="49" fontId="19" fillId="0" borderId="0" xfId="50" applyNumberFormat="1" applyFont="1" applyFill="1" applyBorder="1" applyAlignment="1">
      <alignment horizontal="center"/>
      <protection/>
    </xf>
    <xf numFmtId="49" fontId="19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LINEUP!$A$138:$A$141</c:f>
              <c:strCache/>
            </c:strRef>
          </c:cat>
          <c:val>
            <c:numRef>
              <c:f>LINEUP!$B$138:$B$141</c:f>
              <c:numCache/>
            </c:numRef>
          </c:val>
          <c:shape val="cylinder"/>
        </c:ser>
        <c:overlap val="100"/>
        <c:shape val="cylinder"/>
        <c:axId val="3245891"/>
        <c:axId val="29213020"/>
      </c:bar3D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3020"/>
        <c:crosses val="autoZero"/>
        <c:auto val="1"/>
        <c:lblOffset val="100"/>
        <c:tickLblSkip val="1"/>
        <c:noMultiLvlLbl val="0"/>
      </c:catAx>
      <c:valAx>
        <c:axId val="29213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8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LINEUP!$A$121:$A$125</c:f>
              <c:strCache/>
            </c:strRef>
          </c:cat>
          <c:val>
            <c:numRef>
              <c:f>LINEUP!$B$121:$B$125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BAGGED!$A$72:$A$77</c:f>
              <c:strCache/>
            </c:strRef>
          </c:cat>
          <c:val>
            <c:numRef>
              <c:f>BAGGED!$B$72:$B$77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BAGGED!$A$86:$A$88</c:f>
              <c:strCache/>
            </c:strRef>
          </c:cat>
          <c:val>
            <c:numRef>
              <c:f>BAGGED!$B$86:$B$88</c:f>
              <c:numCache/>
            </c:numRef>
          </c:val>
          <c:shape val="box"/>
        </c:ser>
        <c:shape val="box"/>
        <c:axId val="61590589"/>
        <c:axId val="17444390"/>
      </c:bar3D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390"/>
        <c:crosses val="autoZero"/>
        <c:auto val="1"/>
        <c:lblOffset val="100"/>
        <c:tickLblSkip val="1"/>
        <c:noMultiLvlLbl val="0"/>
      </c:catAx>
      <c:valAx>
        <c:axId val="174443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BULK!$A$102:$A$105</c:f>
              <c:strCache/>
            </c:strRef>
          </c:cat>
          <c:val>
            <c:numRef>
              <c:f>BULK!$B$102:$B$105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136</xdr:row>
      <xdr:rowOff>19050</xdr:rowOff>
    </xdr:from>
    <xdr:to>
      <xdr:col>10</xdr:col>
      <xdr:colOff>104775</xdr:colOff>
      <xdr:row>152</xdr:row>
      <xdr:rowOff>19050</xdr:rowOff>
    </xdr:to>
    <xdr:graphicFrame>
      <xdr:nvGraphicFramePr>
        <xdr:cNvPr id="2" name="Gráfico 7"/>
        <xdr:cNvGraphicFramePr/>
      </xdr:nvGraphicFramePr>
      <xdr:xfrm>
        <a:off x="2409825" y="27051000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118</xdr:row>
      <xdr:rowOff>38100</xdr:rowOff>
    </xdr:from>
    <xdr:to>
      <xdr:col>10</xdr:col>
      <xdr:colOff>133350</xdr:colOff>
      <xdr:row>134</xdr:row>
      <xdr:rowOff>123825</xdr:rowOff>
    </xdr:to>
    <xdr:graphicFrame>
      <xdr:nvGraphicFramePr>
        <xdr:cNvPr id="3" name="Gráfico 6"/>
        <xdr:cNvGraphicFramePr/>
      </xdr:nvGraphicFramePr>
      <xdr:xfrm>
        <a:off x="2428875" y="23641050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69</xdr:row>
      <xdr:rowOff>0</xdr:rowOff>
    </xdr:from>
    <xdr:to>
      <xdr:col>10</xdr:col>
      <xdr:colOff>466725</xdr:colOff>
      <xdr:row>82</xdr:row>
      <xdr:rowOff>104775</xdr:rowOff>
    </xdr:to>
    <xdr:graphicFrame>
      <xdr:nvGraphicFramePr>
        <xdr:cNvPr id="2" name="Gráfico 13"/>
        <xdr:cNvGraphicFramePr/>
      </xdr:nvGraphicFramePr>
      <xdr:xfrm>
        <a:off x="2419350" y="139922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83</xdr:row>
      <xdr:rowOff>76200</xdr:rowOff>
    </xdr:from>
    <xdr:to>
      <xdr:col>10</xdr:col>
      <xdr:colOff>476250</xdr:colOff>
      <xdr:row>95</xdr:row>
      <xdr:rowOff>9525</xdr:rowOff>
    </xdr:to>
    <xdr:graphicFrame>
      <xdr:nvGraphicFramePr>
        <xdr:cNvPr id="3" name="Gráfico 14"/>
        <xdr:cNvGraphicFramePr/>
      </xdr:nvGraphicFramePr>
      <xdr:xfrm>
        <a:off x="2371725" y="167354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99</xdr:row>
      <xdr:rowOff>171450</xdr:rowOff>
    </xdr:from>
    <xdr:to>
      <xdr:col>10</xdr:col>
      <xdr:colOff>419100</xdr:colOff>
      <xdr:row>114</xdr:row>
      <xdr:rowOff>161925</xdr:rowOff>
    </xdr:to>
    <xdr:graphicFrame>
      <xdr:nvGraphicFramePr>
        <xdr:cNvPr id="2" name="Gráfico 13"/>
        <xdr:cNvGraphicFramePr/>
      </xdr:nvGraphicFramePr>
      <xdr:xfrm>
        <a:off x="2514600" y="19831050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showGridLines="0" tabSelected="1" zoomScaleSheetLayoutView="80" workbookViewId="0" topLeftCell="A1">
      <selection activeCell="G28" sqref="G28"/>
    </sheetView>
  </sheetViews>
  <sheetFormatPr defaultColWidth="17.28125" defaultRowHeight="15"/>
  <cols>
    <col min="1" max="1" width="17.28125" style="490" customWidth="1"/>
    <col min="2" max="2" width="12.00390625" style="331" customWidth="1"/>
    <col min="3" max="4" width="7.00390625" style="331" customWidth="1"/>
    <col min="5" max="5" width="7.28125" style="331" customWidth="1"/>
    <col min="6" max="6" width="12.57421875" style="331" bestFit="1" customWidth="1"/>
    <col min="7" max="7" width="13.421875" style="331" customWidth="1"/>
    <col min="8" max="8" width="9.421875" style="331" customWidth="1"/>
    <col min="9" max="9" width="31.57421875" style="331" customWidth="1"/>
    <col min="10" max="10" width="20.28125" style="331" bestFit="1" customWidth="1"/>
    <col min="11" max="11" width="14.421875" style="331" customWidth="1"/>
    <col min="12" max="12" width="17.421875" style="372" bestFit="1" customWidth="1"/>
    <col min="13" max="16384" width="17.28125" style="331" customWidth="1"/>
  </cols>
  <sheetData>
    <row r="1" spans="1:13" ht="47.25">
      <c r="A1" s="327"/>
      <c r="B1" s="328"/>
      <c r="C1" s="495" t="s">
        <v>62</v>
      </c>
      <c r="D1" s="495"/>
      <c r="E1" s="495"/>
      <c r="F1" s="495"/>
      <c r="G1" s="495"/>
      <c r="H1" s="495"/>
      <c r="I1" s="495"/>
      <c r="J1" s="495"/>
      <c r="K1" s="496"/>
      <c r="L1" s="329"/>
      <c r="M1" s="330"/>
    </row>
    <row r="2" spans="1:13" ht="26.25">
      <c r="A2" s="332"/>
      <c r="B2" s="333"/>
      <c r="C2" s="497" t="s">
        <v>203</v>
      </c>
      <c r="D2" s="498"/>
      <c r="E2" s="498"/>
      <c r="F2" s="498"/>
      <c r="G2" s="498"/>
      <c r="H2" s="498"/>
      <c r="I2" s="498"/>
      <c r="J2" s="498"/>
      <c r="K2" s="499"/>
      <c r="L2" s="334"/>
      <c r="M2" s="330"/>
    </row>
    <row r="3" spans="1:13" ht="15">
      <c r="A3" s="332"/>
      <c r="B3" s="333"/>
      <c r="C3" s="500" t="s">
        <v>80</v>
      </c>
      <c r="D3" s="500"/>
      <c r="E3" s="500"/>
      <c r="F3" s="500"/>
      <c r="G3" s="500"/>
      <c r="H3" s="500"/>
      <c r="I3" s="500"/>
      <c r="J3" s="500"/>
      <c r="K3" s="501"/>
      <c r="L3" s="334"/>
      <c r="M3" s="330"/>
    </row>
    <row r="4" spans="1:13" ht="34.5">
      <c r="A4" s="332"/>
      <c r="B4" s="333"/>
      <c r="C4" s="335"/>
      <c r="D4" s="336"/>
      <c r="E4" s="336"/>
      <c r="F4" s="337"/>
      <c r="G4" s="338"/>
      <c r="H4" s="339"/>
      <c r="I4" s="333"/>
      <c r="J4" s="333"/>
      <c r="K4" s="340"/>
      <c r="L4" s="334"/>
      <c r="M4" s="330"/>
    </row>
    <row r="5" spans="1:13" ht="18">
      <c r="A5" s="332"/>
      <c r="B5" s="333"/>
      <c r="C5" s="333"/>
      <c r="D5" s="333"/>
      <c r="E5" s="341"/>
      <c r="F5" s="333"/>
      <c r="G5" s="342"/>
      <c r="H5" s="339"/>
      <c r="I5" s="333"/>
      <c r="J5" s="333"/>
      <c r="K5" s="340"/>
      <c r="L5" s="334"/>
      <c r="M5" s="330"/>
    </row>
    <row r="6" spans="1:13" ht="15">
      <c r="A6" s="343" t="s">
        <v>0</v>
      </c>
      <c r="B6" s="344"/>
      <c r="C6" s="345" t="s">
        <v>1</v>
      </c>
      <c r="D6" s="345" t="s">
        <v>2</v>
      </c>
      <c r="E6" s="345" t="s">
        <v>3</v>
      </c>
      <c r="F6" s="345" t="s">
        <v>4</v>
      </c>
      <c r="G6" s="345" t="s">
        <v>5</v>
      </c>
      <c r="H6" s="345" t="s">
        <v>6</v>
      </c>
      <c r="I6" s="345" t="s">
        <v>7</v>
      </c>
      <c r="J6" s="345" t="s">
        <v>8</v>
      </c>
      <c r="K6" s="346"/>
      <c r="L6" s="329"/>
      <c r="M6" s="330"/>
    </row>
    <row r="7" spans="1:13" ht="15">
      <c r="A7" s="347"/>
      <c r="B7" s="348"/>
      <c r="C7" s="348"/>
      <c r="D7" s="348"/>
      <c r="E7" s="348"/>
      <c r="F7" s="348"/>
      <c r="G7" s="348"/>
      <c r="H7" s="349"/>
      <c r="I7" s="349"/>
      <c r="J7" s="348"/>
      <c r="K7" s="350"/>
      <c r="L7" s="351"/>
      <c r="M7" s="330"/>
    </row>
    <row r="8" spans="1:13" ht="13.5" customHeight="1">
      <c r="A8" s="352"/>
      <c r="B8" s="353" t="s">
        <v>45</v>
      </c>
      <c r="C8" s="354"/>
      <c r="D8" s="355"/>
      <c r="E8" s="355"/>
      <c r="F8" s="355"/>
      <c r="G8" s="355"/>
      <c r="H8" s="356"/>
      <c r="I8" s="356"/>
      <c r="J8" s="355"/>
      <c r="K8" s="357"/>
      <c r="L8" s="351"/>
      <c r="M8" s="358"/>
    </row>
    <row r="9" spans="1:14" ht="13.5" customHeight="1">
      <c r="A9" s="359"/>
      <c r="B9" s="360"/>
      <c r="C9" s="361" t="s">
        <v>148</v>
      </c>
      <c r="D9" s="362"/>
      <c r="E9" s="362"/>
      <c r="F9" s="362"/>
      <c r="G9" s="363" t="s">
        <v>57</v>
      </c>
      <c r="H9" s="242" t="s">
        <v>66</v>
      </c>
      <c r="I9" s="361" t="s">
        <v>56</v>
      </c>
      <c r="J9" s="362"/>
      <c r="K9" s="365" t="s">
        <v>44</v>
      </c>
      <c r="L9" s="351"/>
      <c r="M9" s="358"/>
      <c r="N9" s="351"/>
    </row>
    <row r="10" spans="1:13" ht="15.75" customHeight="1">
      <c r="A10" s="366" t="s">
        <v>200</v>
      </c>
      <c r="C10" s="493" t="s">
        <v>183</v>
      </c>
      <c r="D10" s="369"/>
      <c r="E10" s="369"/>
      <c r="F10" s="370"/>
      <c r="G10" s="370"/>
      <c r="H10" s="69"/>
      <c r="I10" s="69"/>
      <c r="J10" s="69"/>
      <c r="K10" s="492"/>
      <c r="M10" s="373"/>
    </row>
    <row r="11" spans="1:13" ht="15">
      <c r="A11" s="359"/>
      <c r="B11" s="374"/>
      <c r="C11" s="361" t="s">
        <v>60</v>
      </c>
      <c r="D11" s="362"/>
      <c r="E11" s="362"/>
      <c r="F11" s="362"/>
      <c r="G11" s="363" t="s">
        <v>57</v>
      </c>
      <c r="H11" s="375" t="s">
        <v>66</v>
      </c>
      <c r="I11" s="361" t="s">
        <v>56</v>
      </c>
      <c r="J11" s="362"/>
      <c r="K11" s="365"/>
      <c r="L11" s="351"/>
      <c r="M11" s="373"/>
    </row>
    <row r="12" spans="1:13" ht="15.75" customHeight="1">
      <c r="A12" s="228" t="s">
        <v>219</v>
      </c>
      <c r="B12" s="379"/>
      <c r="C12" s="368">
        <v>43036</v>
      </c>
      <c r="D12" s="369">
        <v>43036</v>
      </c>
      <c r="E12" s="369">
        <v>43042</v>
      </c>
      <c r="F12" s="370">
        <v>5300000</v>
      </c>
      <c r="G12" s="370"/>
      <c r="H12" s="69" t="s">
        <v>83</v>
      </c>
      <c r="I12" s="69" t="s">
        <v>11</v>
      </c>
      <c r="J12" s="69" t="s">
        <v>71</v>
      </c>
      <c r="K12" s="494"/>
      <c r="M12" s="373"/>
    </row>
    <row r="13" spans="1:11" ht="15">
      <c r="A13" s="352"/>
      <c r="B13" s="379"/>
      <c r="C13" s="380"/>
      <c r="D13" s="369"/>
      <c r="E13" s="369"/>
      <c r="F13" s="330"/>
      <c r="G13" s="370"/>
      <c r="H13" s="337"/>
      <c r="I13" s="337"/>
      <c r="J13" s="337"/>
      <c r="K13" s="371"/>
    </row>
    <row r="14" spans="1:13" ht="13.5" customHeight="1">
      <c r="A14" s="381"/>
      <c r="B14" s="355"/>
      <c r="C14" s="382" t="s">
        <v>10</v>
      </c>
      <c r="D14" s="383"/>
      <c r="E14" s="383"/>
      <c r="F14" s="384">
        <f>SUM(F12:F13)</f>
        <v>5300000</v>
      </c>
      <c r="G14" s="385">
        <f>SUM(G9:G11)</f>
        <v>0</v>
      </c>
      <c r="H14" s="355"/>
      <c r="I14" s="355"/>
      <c r="J14" s="355"/>
      <c r="K14" s="357"/>
      <c r="L14" s="351"/>
      <c r="M14" s="358"/>
    </row>
    <row r="15" spans="1:13" ht="13.5" customHeight="1">
      <c r="A15" s="352"/>
      <c r="B15" s="386"/>
      <c r="C15" s="387"/>
      <c r="D15" s="388"/>
      <c r="E15" s="388"/>
      <c r="F15" s="389"/>
      <c r="G15" s="390"/>
      <c r="H15" s="391"/>
      <c r="I15" s="391"/>
      <c r="J15" s="391"/>
      <c r="K15" s="357"/>
      <c r="M15" s="358"/>
    </row>
    <row r="16" spans="1:13" ht="13.5" customHeight="1">
      <c r="A16" s="352"/>
      <c r="B16" s="353" t="s">
        <v>55</v>
      </c>
      <c r="C16" s="354"/>
      <c r="D16" s="355"/>
      <c r="E16" s="355"/>
      <c r="F16" s="355"/>
      <c r="G16" s="355"/>
      <c r="H16" s="356"/>
      <c r="I16" s="356"/>
      <c r="J16" s="355"/>
      <c r="K16" s="357"/>
      <c r="M16" s="358"/>
    </row>
    <row r="17" spans="1:13" ht="13.5" customHeight="1">
      <c r="A17" s="359"/>
      <c r="B17" s="360"/>
      <c r="C17" s="361" t="s">
        <v>50</v>
      </c>
      <c r="D17" s="362"/>
      <c r="E17" s="362"/>
      <c r="F17" s="362"/>
      <c r="G17" s="363" t="s">
        <v>57</v>
      </c>
      <c r="H17" s="375">
        <f>MEDIAN(L18:L19)</f>
        <v>4.5</v>
      </c>
      <c r="I17" s="361" t="s">
        <v>56</v>
      </c>
      <c r="J17" s="362"/>
      <c r="K17" s="365"/>
      <c r="L17" s="351"/>
      <c r="M17" s="358"/>
    </row>
    <row r="18" spans="1:13" ht="15.75" customHeight="1">
      <c r="A18" s="228" t="s">
        <v>184</v>
      </c>
      <c r="B18" s="379"/>
      <c r="C18" s="368">
        <v>43020</v>
      </c>
      <c r="D18" s="369">
        <v>43029</v>
      </c>
      <c r="E18" s="369">
        <v>43049</v>
      </c>
      <c r="F18" s="370">
        <v>26000000</v>
      </c>
      <c r="G18" s="370"/>
      <c r="H18" s="69" t="s">
        <v>83</v>
      </c>
      <c r="I18" s="69" t="s">
        <v>11</v>
      </c>
      <c r="J18" s="69" t="s">
        <v>71</v>
      </c>
      <c r="K18" s="491"/>
      <c r="L18" s="372">
        <f>DAYS360(C18,D18)</f>
        <v>9</v>
      </c>
      <c r="M18" s="373"/>
    </row>
    <row r="19" spans="1:13" ht="15.75" customHeight="1">
      <c r="A19" s="228" t="s">
        <v>219</v>
      </c>
      <c r="B19" s="379"/>
      <c r="C19" s="368">
        <v>43043</v>
      </c>
      <c r="D19" s="369">
        <v>43043</v>
      </c>
      <c r="E19" s="369">
        <v>43048</v>
      </c>
      <c r="F19" s="370" t="s">
        <v>71</v>
      </c>
      <c r="G19" s="370"/>
      <c r="H19" s="69" t="s">
        <v>83</v>
      </c>
      <c r="I19" s="69" t="s">
        <v>11</v>
      </c>
      <c r="J19" s="69" t="s">
        <v>71</v>
      </c>
      <c r="K19" s="494"/>
      <c r="L19" s="372">
        <f>DAYS360(C19,D19)</f>
        <v>0</v>
      </c>
      <c r="M19" s="373"/>
    </row>
    <row r="20" spans="1:13" ht="13.5" customHeight="1">
      <c r="A20" s="376"/>
      <c r="B20" s="392"/>
      <c r="C20" s="393"/>
      <c r="D20" s="337"/>
      <c r="E20" s="337"/>
      <c r="F20" s="394"/>
      <c r="G20" s="395"/>
      <c r="H20" s="337"/>
      <c r="I20" s="337"/>
      <c r="J20" s="337"/>
      <c r="K20" s="357"/>
      <c r="L20" s="351"/>
      <c r="M20" s="358"/>
    </row>
    <row r="21" spans="1:13" ht="13.5" customHeight="1">
      <c r="A21" s="381"/>
      <c r="B21" s="355"/>
      <c r="C21" s="382" t="s">
        <v>10</v>
      </c>
      <c r="D21" s="383"/>
      <c r="E21" s="383"/>
      <c r="F21" s="384">
        <f>SUM(F18:F20)</f>
        <v>26000000</v>
      </c>
      <c r="G21" s="385">
        <v>0</v>
      </c>
      <c r="H21" s="355"/>
      <c r="I21" s="355"/>
      <c r="J21" s="355"/>
      <c r="K21" s="357"/>
      <c r="L21" s="351"/>
      <c r="M21" s="358"/>
    </row>
    <row r="22" spans="1:13" ht="13.5" customHeight="1">
      <c r="A22" s="381"/>
      <c r="B22" s="355"/>
      <c r="C22" s="396"/>
      <c r="D22" s="397"/>
      <c r="E22" s="397"/>
      <c r="F22" s="398"/>
      <c r="G22" s="398"/>
      <c r="H22" s="355"/>
      <c r="I22" s="355"/>
      <c r="J22" s="355"/>
      <c r="K22" s="357"/>
      <c r="L22" s="351"/>
      <c r="M22" s="358"/>
    </row>
    <row r="23" spans="1:13" s="377" customFormat="1" ht="13.5" customHeight="1">
      <c r="A23" s="352"/>
      <c r="B23" s="353" t="s">
        <v>46</v>
      </c>
      <c r="C23" s="354"/>
      <c r="D23" s="330"/>
      <c r="E23" s="330"/>
      <c r="F23" s="330"/>
      <c r="G23" s="330"/>
      <c r="H23" s="356"/>
      <c r="I23" s="356"/>
      <c r="J23" s="355"/>
      <c r="K23" s="357"/>
      <c r="L23" s="399"/>
      <c r="M23" s="378"/>
    </row>
    <row r="24" spans="1:13" s="377" customFormat="1" ht="13.5" customHeight="1">
      <c r="A24" s="359"/>
      <c r="B24" s="360"/>
      <c r="C24" s="361" t="s">
        <v>148</v>
      </c>
      <c r="D24" s="362"/>
      <c r="E24" s="362"/>
      <c r="F24" s="362"/>
      <c r="G24" s="363" t="s">
        <v>57</v>
      </c>
      <c r="H24" s="375">
        <f>MEDIAN(L25:L26)</f>
        <v>1</v>
      </c>
      <c r="I24" s="361" t="s">
        <v>56</v>
      </c>
      <c r="J24" s="362"/>
      <c r="K24" s="365"/>
      <c r="L24" s="399"/>
      <c r="M24" s="378"/>
    </row>
    <row r="25" spans="1:13" ht="15.75" customHeight="1">
      <c r="A25" s="228" t="s">
        <v>200</v>
      </c>
      <c r="B25" s="379"/>
      <c r="C25" s="368">
        <v>43040</v>
      </c>
      <c r="D25" s="369">
        <v>43040</v>
      </c>
      <c r="E25" s="369">
        <v>43045</v>
      </c>
      <c r="F25" s="370"/>
      <c r="G25" s="370">
        <v>31310570</v>
      </c>
      <c r="H25" s="69" t="s">
        <v>9</v>
      </c>
      <c r="I25" s="69" t="s">
        <v>98</v>
      </c>
      <c r="J25" s="69" t="s">
        <v>131</v>
      </c>
      <c r="K25" s="492"/>
      <c r="L25" s="372">
        <f>DAYS360(C25,D25)</f>
        <v>0</v>
      </c>
      <c r="M25" s="373"/>
    </row>
    <row r="26" spans="1:13" ht="15.75" customHeight="1">
      <c r="A26" s="228" t="s">
        <v>205</v>
      </c>
      <c r="B26" s="379"/>
      <c r="C26" s="368">
        <v>43043</v>
      </c>
      <c r="D26" s="369">
        <v>43045</v>
      </c>
      <c r="E26" s="369">
        <v>43048</v>
      </c>
      <c r="F26" s="370"/>
      <c r="G26" s="370">
        <v>29000000</v>
      </c>
      <c r="H26" s="69" t="s">
        <v>9</v>
      </c>
      <c r="I26" s="69" t="s">
        <v>206</v>
      </c>
      <c r="J26" s="69" t="s">
        <v>15</v>
      </c>
      <c r="K26" s="494"/>
      <c r="L26" s="372">
        <f>DAYS360(C26,D26)</f>
        <v>2</v>
      </c>
      <c r="M26" s="373"/>
    </row>
    <row r="27" spans="1:13" ht="15">
      <c r="A27" s="359"/>
      <c r="B27" s="374"/>
      <c r="C27" s="361" t="s">
        <v>50</v>
      </c>
      <c r="D27" s="362"/>
      <c r="E27" s="362"/>
      <c r="F27" s="362"/>
      <c r="G27" s="363" t="s">
        <v>57</v>
      </c>
      <c r="H27" s="375" t="s">
        <v>66</v>
      </c>
      <c r="I27" s="361" t="s">
        <v>56</v>
      </c>
      <c r="J27" s="362"/>
      <c r="K27" s="365"/>
      <c r="L27" s="399"/>
      <c r="M27" s="358"/>
    </row>
    <row r="28" spans="1:13" ht="15">
      <c r="A28" s="376" t="s">
        <v>66</v>
      </c>
      <c r="K28" s="400"/>
      <c r="L28" s="399"/>
      <c r="M28" s="358"/>
    </row>
    <row r="29" spans="1:13" ht="13.5" customHeight="1">
      <c r="A29" s="401"/>
      <c r="B29" s="402"/>
      <c r="C29" s="403"/>
      <c r="D29" s="404"/>
      <c r="E29" s="404"/>
      <c r="F29" s="405"/>
      <c r="G29" s="406"/>
      <c r="H29" s="407"/>
      <c r="I29" s="403"/>
      <c r="J29" s="404"/>
      <c r="K29" s="400"/>
      <c r="L29" s="351"/>
      <c r="M29" s="358"/>
    </row>
    <row r="30" spans="1:13" ht="15">
      <c r="A30" s="381"/>
      <c r="B30" s="355"/>
      <c r="C30" s="382" t="s">
        <v>10</v>
      </c>
      <c r="D30" s="383"/>
      <c r="E30" s="383"/>
      <c r="F30" s="384">
        <f>SUM(F24:F27)</f>
        <v>0</v>
      </c>
      <c r="G30" s="385">
        <f>SUM(G25:G29)</f>
        <v>60310570</v>
      </c>
      <c r="H30" s="355"/>
      <c r="I30" s="355"/>
      <c r="J30" s="355"/>
      <c r="K30" s="357"/>
      <c r="L30" s="351"/>
      <c r="M30" s="358"/>
    </row>
    <row r="31" spans="1:13" ht="15">
      <c r="A31" s="381"/>
      <c r="B31" s="355"/>
      <c r="C31" s="396"/>
      <c r="D31" s="397"/>
      <c r="E31" s="397"/>
      <c r="F31" s="398"/>
      <c r="G31" s="398"/>
      <c r="H31" s="355"/>
      <c r="I31" s="355"/>
      <c r="J31" s="355"/>
      <c r="K31" s="357"/>
      <c r="L31" s="351"/>
      <c r="M31" s="358"/>
    </row>
    <row r="32" spans="1:13" ht="15">
      <c r="A32" s="408"/>
      <c r="B32" s="353" t="s">
        <v>48</v>
      </c>
      <c r="C32" s="354"/>
      <c r="D32" s="355"/>
      <c r="F32" s="409"/>
      <c r="G32" s="409"/>
      <c r="H32" s="356"/>
      <c r="I32" s="356"/>
      <c r="J32" s="356"/>
      <c r="K32" s="410"/>
      <c r="L32" s="351"/>
      <c r="M32" s="358"/>
    </row>
    <row r="33" spans="1:13" ht="15">
      <c r="A33" s="359"/>
      <c r="B33" s="360"/>
      <c r="C33" s="361" t="s">
        <v>50</v>
      </c>
      <c r="D33" s="362"/>
      <c r="E33" s="362"/>
      <c r="F33" s="362"/>
      <c r="G33" s="363" t="s">
        <v>57</v>
      </c>
      <c r="H33" s="363" t="s">
        <v>66</v>
      </c>
      <c r="I33" s="361" t="s">
        <v>56</v>
      </c>
      <c r="J33" s="362"/>
      <c r="K33" s="365"/>
      <c r="M33" s="373"/>
    </row>
    <row r="34" spans="1:13" ht="15">
      <c r="A34" s="376" t="s">
        <v>66</v>
      </c>
      <c r="B34" s="411"/>
      <c r="C34" s="412"/>
      <c r="D34" s="413"/>
      <c r="E34" s="414"/>
      <c r="F34" s="415"/>
      <c r="G34" s="416"/>
      <c r="H34" s="417"/>
      <c r="I34" s="417"/>
      <c r="J34" s="417"/>
      <c r="K34" s="400"/>
      <c r="M34" s="373"/>
    </row>
    <row r="35" spans="1:13" ht="15">
      <c r="A35" s="376"/>
      <c r="B35" s="411"/>
      <c r="C35" s="412"/>
      <c r="D35" s="413"/>
      <c r="E35" s="414"/>
      <c r="F35" s="415"/>
      <c r="G35" s="416"/>
      <c r="H35" s="417"/>
      <c r="I35" s="417"/>
      <c r="J35" s="417"/>
      <c r="K35" s="400"/>
      <c r="M35" s="373"/>
    </row>
    <row r="36" spans="1:13" ht="15">
      <c r="A36" s="418"/>
      <c r="B36" s="386"/>
      <c r="C36" s="382" t="s">
        <v>10</v>
      </c>
      <c r="D36" s="383"/>
      <c r="E36" s="383"/>
      <c r="F36" s="384">
        <f>SUM(F34)</f>
        <v>0</v>
      </c>
      <c r="G36" s="385">
        <v>0</v>
      </c>
      <c r="H36" s="386"/>
      <c r="I36" s="386"/>
      <c r="J36" s="386"/>
      <c r="K36" s="357"/>
      <c r="M36" s="373"/>
    </row>
    <row r="37" spans="1:13" ht="15">
      <c r="A37" s="419" t="s">
        <v>16</v>
      </c>
      <c r="B37" s="420"/>
      <c r="C37" s="421"/>
      <c r="D37" s="421"/>
      <c r="E37" s="421"/>
      <c r="F37" s="420"/>
      <c r="G37" s="422"/>
      <c r="H37" s="423"/>
      <c r="I37" s="423"/>
      <c r="J37" s="421"/>
      <c r="K37" s="424" t="s">
        <v>16</v>
      </c>
      <c r="M37" s="373"/>
    </row>
    <row r="38" spans="1:13" ht="15">
      <c r="A38" s="425"/>
      <c r="B38" s="348"/>
      <c r="C38" s="426"/>
      <c r="D38" s="426"/>
      <c r="E38" s="427" t="s">
        <v>204</v>
      </c>
      <c r="F38" s="348"/>
      <c r="G38" s="428"/>
      <c r="H38" s="429"/>
      <c r="I38" s="429"/>
      <c r="J38" s="426"/>
      <c r="K38" s="430"/>
      <c r="M38" s="373"/>
    </row>
    <row r="39" spans="1:13" s="377" customFormat="1" ht="15">
      <c r="A39" s="431"/>
      <c r="B39" s="353" t="s">
        <v>12</v>
      </c>
      <c r="C39" s="354"/>
      <c r="D39" s="397"/>
      <c r="E39" s="397"/>
      <c r="F39" s="398"/>
      <c r="G39" s="432"/>
      <c r="H39" s="433"/>
      <c r="I39" s="433"/>
      <c r="J39" s="433"/>
      <c r="K39" s="357"/>
      <c r="L39" s="372"/>
      <c r="M39" s="434"/>
    </row>
    <row r="40" spans="1:13" s="377" customFormat="1" ht="15">
      <c r="A40" s="359"/>
      <c r="B40" s="360"/>
      <c r="C40" s="361" t="s">
        <v>13</v>
      </c>
      <c r="D40" s="362"/>
      <c r="E40" s="362"/>
      <c r="F40" s="362"/>
      <c r="G40" s="363" t="s">
        <v>57</v>
      </c>
      <c r="H40" s="364">
        <f>MEDIAN(L41:L48)</f>
        <v>6</v>
      </c>
      <c r="I40" s="361" t="s">
        <v>56</v>
      </c>
      <c r="J40" s="362"/>
      <c r="K40" s="365"/>
      <c r="L40" s="435"/>
      <c r="M40" s="434"/>
    </row>
    <row r="41" spans="1:13" ht="15.75" customHeight="1">
      <c r="A41" s="228" t="s">
        <v>189</v>
      </c>
      <c r="B41" s="367"/>
      <c r="C41" s="368">
        <v>43038</v>
      </c>
      <c r="D41" s="369">
        <v>43038</v>
      </c>
      <c r="E41" s="369">
        <v>43042</v>
      </c>
      <c r="F41" s="330"/>
      <c r="G41" s="370">
        <v>52500000</v>
      </c>
      <c r="H41" s="69" t="s">
        <v>9</v>
      </c>
      <c r="I41" s="69" t="s">
        <v>11</v>
      </c>
      <c r="J41" s="69" t="s">
        <v>81</v>
      </c>
      <c r="K41" s="371"/>
      <c r="L41" s="372">
        <f>DAYS360(C41,D41)</f>
        <v>0</v>
      </c>
      <c r="M41" s="373"/>
    </row>
    <row r="42" spans="1:13" ht="15.75" customHeight="1">
      <c r="A42" s="228" t="s">
        <v>191</v>
      </c>
      <c r="B42" s="367"/>
      <c r="C42" s="368">
        <v>43038</v>
      </c>
      <c r="D42" s="369">
        <v>43044</v>
      </c>
      <c r="E42" s="369">
        <v>43045</v>
      </c>
      <c r="F42" s="330"/>
      <c r="G42" s="370">
        <v>45000000</v>
      </c>
      <c r="H42" s="69" t="s">
        <v>9</v>
      </c>
      <c r="I42" s="69" t="s">
        <v>11</v>
      </c>
      <c r="J42" s="69" t="s">
        <v>68</v>
      </c>
      <c r="K42" s="371"/>
      <c r="L42" s="372">
        <f aca="true" t="shared" si="0" ref="L42:L47">DAYS360(C42,D42)</f>
        <v>5</v>
      </c>
      <c r="M42" s="373"/>
    </row>
    <row r="43" spans="1:13" ht="15.75" customHeight="1">
      <c r="A43" s="228" t="s">
        <v>178</v>
      </c>
      <c r="B43" s="367"/>
      <c r="C43" s="368">
        <v>43040</v>
      </c>
      <c r="D43" s="369">
        <v>43046</v>
      </c>
      <c r="E43" s="369">
        <v>43047</v>
      </c>
      <c r="F43" s="330"/>
      <c r="G43" s="370">
        <v>35000000</v>
      </c>
      <c r="H43" s="69" t="s">
        <v>9</v>
      </c>
      <c r="I43" s="69" t="s">
        <v>207</v>
      </c>
      <c r="J43" s="69" t="s">
        <v>68</v>
      </c>
      <c r="K43" s="371"/>
      <c r="L43" s="372">
        <f t="shared" si="0"/>
        <v>6</v>
      </c>
      <c r="M43" s="373"/>
    </row>
    <row r="44" spans="1:13" ht="15.75" customHeight="1">
      <c r="A44" s="228" t="s">
        <v>176</v>
      </c>
      <c r="B44" s="367"/>
      <c r="C44" s="368">
        <v>43038</v>
      </c>
      <c r="D44" s="369">
        <v>43047</v>
      </c>
      <c r="E44" s="369">
        <v>43048</v>
      </c>
      <c r="F44" s="330"/>
      <c r="G44" s="370">
        <v>59000000</v>
      </c>
      <c r="H44" s="69" t="s">
        <v>9</v>
      </c>
      <c r="I44" s="69" t="s">
        <v>208</v>
      </c>
      <c r="J44" s="69" t="s">
        <v>190</v>
      </c>
      <c r="K44" s="371"/>
      <c r="L44" s="372">
        <f t="shared" si="0"/>
        <v>8</v>
      </c>
      <c r="M44" s="373"/>
    </row>
    <row r="45" spans="1:13" ht="15.75" customHeight="1">
      <c r="A45" s="228" t="s">
        <v>186</v>
      </c>
      <c r="B45" s="367"/>
      <c r="C45" s="368">
        <v>43038</v>
      </c>
      <c r="D45" s="369">
        <v>43048</v>
      </c>
      <c r="E45" s="369">
        <v>43049</v>
      </c>
      <c r="F45" s="330"/>
      <c r="G45" s="370">
        <v>25000000</v>
      </c>
      <c r="H45" s="69" t="s">
        <v>9</v>
      </c>
      <c r="I45" s="69" t="s">
        <v>133</v>
      </c>
      <c r="J45" s="69" t="s">
        <v>68</v>
      </c>
      <c r="K45" s="371"/>
      <c r="L45" s="372">
        <f t="shared" si="0"/>
        <v>9</v>
      </c>
      <c r="M45" s="373"/>
    </row>
    <row r="46" spans="1:13" ht="15.75" customHeight="1">
      <c r="A46" s="228" t="s">
        <v>192</v>
      </c>
      <c r="B46" s="367"/>
      <c r="C46" s="368">
        <v>43032</v>
      </c>
      <c r="D46" s="369">
        <v>43050</v>
      </c>
      <c r="E46" s="369">
        <v>43051</v>
      </c>
      <c r="F46" s="330"/>
      <c r="G46" s="370">
        <v>19000000</v>
      </c>
      <c r="H46" s="69" t="s">
        <v>9</v>
      </c>
      <c r="I46" s="69" t="s">
        <v>103</v>
      </c>
      <c r="J46" s="69" t="s">
        <v>209</v>
      </c>
      <c r="K46" s="371"/>
      <c r="L46" s="372">
        <f t="shared" si="0"/>
        <v>17</v>
      </c>
      <c r="M46" s="373"/>
    </row>
    <row r="47" spans="1:13" ht="15.75" customHeight="1">
      <c r="A47" s="228" t="s">
        <v>210</v>
      </c>
      <c r="B47" s="367"/>
      <c r="C47" s="368">
        <v>43049</v>
      </c>
      <c r="D47" s="369">
        <v>43052</v>
      </c>
      <c r="E47" s="369">
        <v>43053</v>
      </c>
      <c r="F47" s="330"/>
      <c r="G47" s="370">
        <v>52500000</v>
      </c>
      <c r="H47" s="69" t="s">
        <v>9</v>
      </c>
      <c r="I47" s="69" t="s">
        <v>11</v>
      </c>
      <c r="J47" s="69" t="s">
        <v>71</v>
      </c>
      <c r="K47" s="371"/>
      <c r="L47" s="372">
        <f t="shared" si="0"/>
        <v>3</v>
      </c>
      <c r="M47" s="373"/>
    </row>
    <row r="48" spans="1:13" ht="15.75" customHeight="1">
      <c r="A48" s="228" t="s">
        <v>179</v>
      </c>
      <c r="B48" s="367"/>
      <c r="C48" s="493" t="s">
        <v>183</v>
      </c>
      <c r="D48" s="369"/>
      <c r="E48" s="369"/>
      <c r="F48" s="330"/>
      <c r="G48" s="370"/>
      <c r="H48" s="69"/>
      <c r="I48" s="69"/>
      <c r="J48" s="69"/>
      <c r="K48" s="371"/>
      <c r="M48" s="373"/>
    </row>
    <row r="49" spans="1:13" ht="15">
      <c r="A49" s="359"/>
      <c r="B49" s="374"/>
      <c r="C49" s="361" t="s">
        <v>43</v>
      </c>
      <c r="D49" s="436"/>
      <c r="E49" s="362"/>
      <c r="F49" s="362"/>
      <c r="G49" s="363" t="s">
        <v>57</v>
      </c>
      <c r="H49" s="364">
        <f>MEDIAN(L50:L66)</f>
        <v>6</v>
      </c>
      <c r="I49" s="361" t="s">
        <v>56</v>
      </c>
      <c r="J49" s="362"/>
      <c r="K49" s="365"/>
      <c r="M49" s="373"/>
    </row>
    <row r="50" spans="1:13" ht="15">
      <c r="A50" s="228" t="s">
        <v>163</v>
      </c>
      <c r="B50" s="367"/>
      <c r="C50" s="368">
        <v>43015</v>
      </c>
      <c r="D50" s="369">
        <v>43039</v>
      </c>
      <c r="E50" s="369">
        <v>43041</v>
      </c>
      <c r="F50" s="330"/>
      <c r="G50" s="370">
        <v>50500000</v>
      </c>
      <c r="H50" s="69" t="s">
        <v>9</v>
      </c>
      <c r="I50" s="69" t="s">
        <v>139</v>
      </c>
      <c r="J50" s="69" t="s">
        <v>193</v>
      </c>
      <c r="K50" s="371"/>
      <c r="L50" s="372">
        <f>DAYS360(C50,D50)</f>
        <v>24</v>
      </c>
      <c r="M50" s="373"/>
    </row>
    <row r="51" spans="1:13" ht="15">
      <c r="A51" s="228" t="s">
        <v>161</v>
      </c>
      <c r="B51" s="367"/>
      <c r="C51" s="368">
        <v>43023</v>
      </c>
      <c r="D51" s="369">
        <v>43040</v>
      </c>
      <c r="E51" s="369">
        <v>43041</v>
      </c>
      <c r="F51" s="330"/>
      <c r="G51" s="370">
        <v>33000000</v>
      </c>
      <c r="H51" s="69" t="s">
        <v>9</v>
      </c>
      <c r="I51" s="69" t="s">
        <v>11</v>
      </c>
      <c r="J51" s="69" t="s">
        <v>69</v>
      </c>
      <c r="K51" s="371"/>
      <c r="L51" s="372">
        <f aca="true" t="shared" si="1" ref="L51:L65">DAYS360(C51,D51)</f>
        <v>16</v>
      </c>
      <c r="M51" s="373"/>
    </row>
    <row r="52" spans="1:13" ht="15">
      <c r="A52" s="228" t="s">
        <v>181</v>
      </c>
      <c r="B52" s="367"/>
      <c r="C52" s="368">
        <v>43026</v>
      </c>
      <c r="D52" s="369">
        <v>43041</v>
      </c>
      <c r="E52" s="369">
        <v>43042</v>
      </c>
      <c r="F52" s="330"/>
      <c r="G52" s="370">
        <v>46000000</v>
      </c>
      <c r="H52" s="69" t="s">
        <v>9</v>
      </c>
      <c r="I52" s="69" t="s">
        <v>11</v>
      </c>
      <c r="J52" s="69" t="s">
        <v>15</v>
      </c>
      <c r="K52" s="371"/>
      <c r="L52" s="372">
        <f t="shared" si="1"/>
        <v>14</v>
      </c>
      <c r="M52" s="373"/>
    </row>
    <row r="53" spans="1:13" ht="15">
      <c r="A53" s="228" t="s">
        <v>211</v>
      </c>
      <c r="B53" s="367"/>
      <c r="C53" s="368">
        <v>43031</v>
      </c>
      <c r="D53" s="369">
        <v>43041</v>
      </c>
      <c r="E53" s="369">
        <v>43042</v>
      </c>
      <c r="F53" s="330"/>
      <c r="G53" s="370">
        <v>55884000</v>
      </c>
      <c r="H53" s="69" t="s">
        <v>9</v>
      </c>
      <c r="I53" s="69" t="s">
        <v>11</v>
      </c>
      <c r="J53" s="69" t="s">
        <v>69</v>
      </c>
      <c r="K53" s="371"/>
      <c r="L53" s="372">
        <f t="shared" si="1"/>
        <v>9</v>
      </c>
      <c r="M53" s="373"/>
    </row>
    <row r="54" spans="1:13" ht="15">
      <c r="A54" s="228" t="s">
        <v>165</v>
      </c>
      <c r="B54" s="367"/>
      <c r="C54" s="368">
        <v>43028</v>
      </c>
      <c r="D54" s="369">
        <v>43042</v>
      </c>
      <c r="E54" s="369">
        <v>43043</v>
      </c>
      <c r="F54" s="330"/>
      <c r="G54" s="370">
        <v>45120000</v>
      </c>
      <c r="H54" s="69" t="s">
        <v>9</v>
      </c>
      <c r="I54" s="69" t="s">
        <v>11</v>
      </c>
      <c r="J54" s="69" t="s">
        <v>15</v>
      </c>
      <c r="K54" s="371"/>
      <c r="L54" s="372">
        <f t="shared" si="1"/>
        <v>13</v>
      </c>
      <c r="M54" s="373"/>
    </row>
    <row r="55" spans="1:13" ht="15">
      <c r="A55" s="228" t="s">
        <v>194</v>
      </c>
      <c r="B55" s="367"/>
      <c r="C55" s="368">
        <v>43037</v>
      </c>
      <c r="D55" s="369">
        <v>43043</v>
      </c>
      <c r="E55" s="369">
        <v>43044</v>
      </c>
      <c r="F55" s="330"/>
      <c r="G55" s="370">
        <v>20000000</v>
      </c>
      <c r="H55" s="69" t="s">
        <v>9</v>
      </c>
      <c r="I55" s="69" t="s">
        <v>212</v>
      </c>
      <c r="J55" s="69" t="s">
        <v>114</v>
      </c>
      <c r="K55" s="371"/>
      <c r="L55" s="372">
        <f t="shared" si="1"/>
        <v>5</v>
      </c>
      <c r="M55" s="373"/>
    </row>
    <row r="56" spans="1:13" ht="15">
      <c r="A56" s="228" t="s">
        <v>177</v>
      </c>
      <c r="B56" s="367"/>
      <c r="C56" s="368">
        <v>43037</v>
      </c>
      <c r="D56" s="369">
        <v>43043</v>
      </c>
      <c r="E56" s="369">
        <v>43044</v>
      </c>
      <c r="F56" s="330"/>
      <c r="G56" s="370">
        <v>22250000</v>
      </c>
      <c r="H56" s="69" t="s">
        <v>9</v>
      </c>
      <c r="I56" s="69" t="s">
        <v>92</v>
      </c>
      <c r="J56" s="69" t="s">
        <v>68</v>
      </c>
      <c r="K56" s="371"/>
      <c r="L56" s="372">
        <f t="shared" si="1"/>
        <v>5</v>
      </c>
      <c r="M56" s="373"/>
    </row>
    <row r="57" spans="1:13" ht="15">
      <c r="A57" s="228" t="s">
        <v>175</v>
      </c>
      <c r="B57" s="367"/>
      <c r="C57" s="368">
        <v>43033</v>
      </c>
      <c r="D57" s="369">
        <v>43044</v>
      </c>
      <c r="E57" s="369">
        <v>43045</v>
      </c>
      <c r="F57" s="330"/>
      <c r="G57" s="370">
        <v>25000000</v>
      </c>
      <c r="H57" s="69" t="s">
        <v>9</v>
      </c>
      <c r="I57" s="69" t="s">
        <v>92</v>
      </c>
      <c r="J57" s="69" t="s">
        <v>68</v>
      </c>
      <c r="K57" s="371"/>
      <c r="L57" s="372">
        <f t="shared" si="1"/>
        <v>10</v>
      </c>
      <c r="M57" s="373"/>
    </row>
    <row r="58" spans="1:13" ht="15">
      <c r="A58" s="228" t="s">
        <v>195</v>
      </c>
      <c r="B58" s="367"/>
      <c r="C58" s="368">
        <v>43038</v>
      </c>
      <c r="D58" s="369">
        <v>43045</v>
      </c>
      <c r="E58" s="369">
        <v>43046</v>
      </c>
      <c r="F58" s="330"/>
      <c r="G58" s="370">
        <v>32150000</v>
      </c>
      <c r="H58" s="69" t="s">
        <v>9</v>
      </c>
      <c r="I58" s="69" t="s">
        <v>11</v>
      </c>
      <c r="J58" s="69" t="s">
        <v>69</v>
      </c>
      <c r="K58" s="371"/>
      <c r="L58" s="372">
        <f t="shared" si="1"/>
        <v>6</v>
      </c>
      <c r="M58" s="373"/>
    </row>
    <row r="59" spans="1:13" ht="15">
      <c r="A59" s="228" t="s">
        <v>197</v>
      </c>
      <c r="B59" s="367"/>
      <c r="C59" s="368">
        <v>43038</v>
      </c>
      <c r="D59" s="369">
        <v>43045</v>
      </c>
      <c r="E59" s="369">
        <v>43046</v>
      </c>
      <c r="F59" s="330"/>
      <c r="G59" s="370">
        <v>48000000</v>
      </c>
      <c r="H59" s="69" t="s">
        <v>9</v>
      </c>
      <c r="I59" s="69" t="s">
        <v>11</v>
      </c>
      <c r="J59" s="69" t="s">
        <v>190</v>
      </c>
      <c r="K59" s="371"/>
      <c r="L59" s="372">
        <f t="shared" si="1"/>
        <v>6</v>
      </c>
      <c r="M59" s="373"/>
    </row>
    <row r="60" spans="1:13" ht="15">
      <c r="A60" s="228" t="s">
        <v>213</v>
      </c>
      <c r="B60" s="367"/>
      <c r="C60" s="368">
        <v>43038</v>
      </c>
      <c r="D60" s="369">
        <v>43046</v>
      </c>
      <c r="E60" s="369">
        <v>43047</v>
      </c>
      <c r="F60" s="330"/>
      <c r="G60" s="370">
        <v>19500000</v>
      </c>
      <c r="H60" s="69" t="s">
        <v>9</v>
      </c>
      <c r="I60" s="69" t="s">
        <v>215</v>
      </c>
      <c r="J60" s="69" t="s">
        <v>84</v>
      </c>
      <c r="K60" s="371"/>
      <c r="L60" s="372">
        <f t="shared" si="1"/>
        <v>7</v>
      </c>
      <c r="M60" s="373"/>
    </row>
    <row r="61" spans="1:13" ht="15">
      <c r="A61" s="228" t="s">
        <v>214</v>
      </c>
      <c r="B61" s="367"/>
      <c r="C61" s="368">
        <v>43040</v>
      </c>
      <c r="D61" s="369">
        <v>43046</v>
      </c>
      <c r="E61" s="369">
        <v>43047</v>
      </c>
      <c r="F61" s="330"/>
      <c r="G61" s="370">
        <v>66000000</v>
      </c>
      <c r="H61" s="69" t="s">
        <v>9</v>
      </c>
      <c r="I61" s="69" t="s">
        <v>11</v>
      </c>
      <c r="J61" s="69" t="s">
        <v>71</v>
      </c>
      <c r="K61" s="371"/>
      <c r="L61" s="372">
        <f t="shared" si="1"/>
        <v>6</v>
      </c>
      <c r="M61" s="373"/>
    </row>
    <row r="62" spans="1:13" ht="15">
      <c r="A62" s="228" t="s">
        <v>198</v>
      </c>
      <c r="B62" s="367"/>
      <c r="C62" s="368">
        <v>43040</v>
      </c>
      <c r="D62" s="369">
        <v>43045</v>
      </c>
      <c r="E62" s="369">
        <v>43046</v>
      </c>
      <c r="F62" s="330"/>
      <c r="G62" s="370">
        <v>40000000</v>
      </c>
      <c r="H62" s="69" t="s">
        <v>9</v>
      </c>
      <c r="I62" s="69" t="s">
        <v>11</v>
      </c>
      <c r="J62" s="69" t="s">
        <v>76</v>
      </c>
      <c r="K62" s="371"/>
      <c r="L62" s="372">
        <f t="shared" si="1"/>
        <v>5</v>
      </c>
      <c r="M62" s="373"/>
    </row>
    <row r="63" spans="1:13" ht="15">
      <c r="A63" s="228" t="s">
        <v>216</v>
      </c>
      <c r="B63" s="367"/>
      <c r="C63" s="368">
        <v>43041</v>
      </c>
      <c r="D63" s="369">
        <v>43047</v>
      </c>
      <c r="E63" s="369">
        <v>43048</v>
      </c>
      <c r="F63" s="330"/>
      <c r="G63" s="370">
        <v>20000000</v>
      </c>
      <c r="H63" s="69" t="s">
        <v>9</v>
      </c>
      <c r="I63" s="69" t="s">
        <v>87</v>
      </c>
      <c r="J63" s="69" t="s">
        <v>72</v>
      </c>
      <c r="K63" s="371"/>
      <c r="L63" s="372">
        <f t="shared" si="1"/>
        <v>6</v>
      </c>
      <c r="M63" s="373"/>
    </row>
    <row r="64" spans="1:13" ht="15">
      <c r="A64" s="228" t="s">
        <v>217</v>
      </c>
      <c r="B64" s="367"/>
      <c r="C64" s="368">
        <v>43042</v>
      </c>
      <c r="D64" s="369">
        <v>43048</v>
      </c>
      <c r="E64" s="369">
        <v>43049</v>
      </c>
      <c r="F64" s="330"/>
      <c r="G64" s="370">
        <v>36000000</v>
      </c>
      <c r="H64" s="69" t="s">
        <v>9</v>
      </c>
      <c r="I64" s="69" t="s">
        <v>11</v>
      </c>
      <c r="J64" s="69" t="s">
        <v>71</v>
      </c>
      <c r="K64" s="371"/>
      <c r="L64" s="372">
        <f t="shared" si="1"/>
        <v>6</v>
      </c>
      <c r="M64" s="373"/>
    </row>
    <row r="65" spans="1:13" ht="15">
      <c r="A65" s="228" t="s">
        <v>218</v>
      </c>
      <c r="B65" s="367"/>
      <c r="C65" s="368">
        <v>43045</v>
      </c>
      <c r="D65" s="369">
        <v>43048</v>
      </c>
      <c r="E65" s="369">
        <v>43049</v>
      </c>
      <c r="F65" s="330"/>
      <c r="G65" s="370">
        <v>52250000</v>
      </c>
      <c r="H65" s="69" t="s">
        <v>9</v>
      </c>
      <c r="I65" s="69" t="s">
        <v>11</v>
      </c>
      <c r="J65" s="69" t="s">
        <v>71</v>
      </c>
      <c r="K65" s="371"/>
      <c r="L65" s="372">
        <f t="shared" si="1"/>
        <v>3</v>
      </c>
      <c r="M65" s="373"/>
    </row>
    <row r="66" spans="1:13" ht="15">
      <c r="A66" s="228" t="s">
        <v>196</v>
      </c>
      <c r="B66" s="367"/>
      <c r="C66" s="493" t="s">
        <v>183</v>
      </c>
      <c r="D66" s="369"/>
      <c r="E66" s="369"/>
      <c r="F66" s="330"/>
      <c r="G66" s="370"/>
      <c r="H66" s="69"/>
      <c r="I66" s="69"/>
      <c r="J66" s="69"/>
      <c r="K66" s="371"/>
      <c r="M66" s="373"/>
    </row>
    <row r="67" spans="1:13" ht="14.25" customHeight="1">
      <c r="A67" s="359"/>
      <c r="B67" s="374"/>
      <c r="C67" s="361" t="s">
        <v>67</v>
      </c>
      <c r="D67" s="362"/>
      <c r="E67" s="362"/>
      <c r="F67" s="362"/>
      <c r="G67" s="363" t="s">
        <v>57</v>
      </c>
      <c r="H67" s="364">
        <f>MEDIAN(L68:L69)</f>
        <v>0</v>
      </c>
      <c r="I67" s="361" t="s">
        <v>56</v>
      </c>
      <c r="J67" s="362"/>
      <c r="K67" s="365"/>
      <c r="M67" s="373"/>
    </row>
    <row r="68" spans="1:13" ht="15">
      <c r="A68" s="228" t="s">
        <v>191</v>
      </c>
      <c r="B68" s="367"/>
      <c r="C68" s="368">
        <v>43038</v>
      </c>
      <c r="D68" s="369">
        <v>43038</v>
      </c>
      <c r="E68" s="369">
        <v>43040</v>
      </c>
      <c r="F68" s="330"/>
      <c r="G68" s="370">
        <v>15000000</v>
      </c>
      <c r="H68" s="69" t="s">
        <v>9</v>
      </c>
      <c r="I68" s="69" t="s">
        <v>11</v>
      </c>
      <c r="J68" s="69" t="s">
        <v>68</v>
      </c>
      <c r="K68" s="371"/>
      <c r="L68" s="372">
        <f>DAYS360(C68,D68)</f>
        <v>0</v>
      </c>
      <c r="M68" s="373"/>
    </row>
    <row r="69" spans="1:13" ht="15">
      <c r="A69" s="228" t="s">
        <v>159</v>
      </c>
      <c r="B69" s="367"/>
      <c r="C69" s="368">
        <v>43041</v>
      </c>
      <c r="D69" s="369">
        <v>43041</v>
      </c>
      <c r="E69" s="369">
        <v>43044</v>
      </c>
      <c r="F69" s="330"/>
      <c r="G69" s="370">
        <v>55000000</v>
      </c>
      <c r="H69" s="69" t="s">
        <v>9</v>
      </c>
      <c r="I69" s="69" t="s">
        <v>87</v>
      </c>
      <c r="J69" s="69" t="s">
        <v>94</v>
      </c>
      <c r="K69" s="371"/>
      <c r="L69" s="372">
        <f>DAYS360(C69,D69)</f>
        <v>0</v>
      </c>
      <c r="M69" s="373"/>
    </row>
    <row r="70" spans="1:13" ht="15">
      <c r="A70" s="359"/>
      <c r="B70" s="374"/>
      <c r="C70" s="361" t="s">
        <v>17</v>
      </c>
      <c r="D70" s="362"/>
      <c r="E70" s="362"/>
      <c r="F70" s="362"/>
      <c r="G70" s="363" t="s">
        <v>57</v>
      </c>
      <c r="H70" s="375" t="s">
        <v>66</v>
      </c>
      <c r="I70" s="361" t="s">
        <v>56</v>
      </c>
      <c r="J70" s="362"/>
      <c r="K70" s="365"/>
      <c r="M70" s="373"/>
    </row>
    <row r="71" spans="1:13" ht="15">
      <c r="A71" s="401" t="s">
        <v>66</v>
      </c>
      <c r="K71" s="371"/>
      <c r="M71" s="373"/>
    </row>
    <row r="72" spans="1:13" ht="15">
      <c r="A72" s="359"/>
      <c r="B72" s="374"/>
      <c r="C72" s="361" t="s">
        <v>79</v>
      </c>
      <c r="D72" s="362"/>
      <c r="E72" s="362"/>
      <c r="F72" s="362"/>
      <c r="G72" s="363" t="s">
        <v>57</v>
      </c>
      <c r="H72" s="364">
        <f>MEDIAN(L73:L78)</f>
        <v>0</v>
      </c>
      <c r="I72" s="361" t="s">
        <v>56</v>
      </c>
      <c r="J72" s="362"/>
      <c r="K72" s="365"/>
      <c r="M72" s="373"/>
    </row>
    <row r="73" spans="1:12" ht="15">
      <c r="A73" s="228" t="s">
        <v>194</v>
      </c>
      <c r="B73" s="379"/>
      <c r="C73" s="380">
        <v>43037</v>
      </c>
      <c r="D73" s="369">
        <v>43037</v>
      </c>
      <c r="E73" s="369">
        <v>43040</v>
      </c>
      <c r="F73" s="330"/>
      <c r="G73" s="370">
        <v>27250000</v>
      </c>
      <c r="H73" s="69" t="s">
        <v>9</v>
      </c>
      <c r="I73" s="69" t="s">
        <v>212</v>
      </c>
      <c r="J73" s="69" t="s">
        <v>114</v>
      </c>
      <c r="K73" s="371"/>
      <c r="L73" s="372">
        <f>DAYS360(C73,D73)</f>
        <v>0</v>
      </c>
    </row>
    <row r="74" spans="1:12" ht="15">
      <c r="A74" s="228" t="s">
        <v>187</v>
      </c>
      <c r="B74" s="379"/>
      <c r="C74" s="380">
        <v>43038</v>
      </c>
      <c r="D74" s="369">
        <v>43039</v>
      </c>
      <c r="E74" s="369">
        <v>43041</v>
      </c>
      <c r="F74" s="330"/>
      <c r="G74" s="370">
        <v>42700000</v>
      </c>
      <c r="H74" s="69" t="s">
        <v>9</v>
      </c>
      <c r="I74" s="69" t="s">
        <v>91</v>
      </c>
      <c r="J74" s="69" t="s">
        <v>68</v>
      </c>
      <c r="K74" s="371"/>
      <c r="L74" s="372">
        <f>DAYS360(C74,D74)</f>
        <v>0</v>
      </c>
    </row>
    <row r="75" spans="1:12" ht="15">
      <c r="A75" s="228" t="s">
        <v>175</v>
      </c>
      <c r="B75" s="379"/>
      <c r="C75" s="380">
        <v>43037</v>
      </c>
      <c r="D75" s="369">
        <v>43040</v>
      </c>
      <c r="E75" s="369">
        <v>43041</v>
      </c>
      <c r="F75" s="330"/>
      <c r="G75" s="370">
        <v>28390000</v>
      </c>
      <c r="H75" s="69" t="s">
        <v>9</v>
      </c>
      <c r="I75" s="69" t="s">
        <v>92</v>
      </c>
      <c r="J75" s="69" t="s">
        <v>68</v>
      </c>
      <c r="K75" s="371"/>
      <c r="L75" s="372">
        <f>DAYS360(C75,D75)</f>
        <v>2</v>
      </c>
    </row>
    <row r="76" spans="1:11" ht="15">
      <c r="A76" s="228" t="s">
        <v>216</v>
      </c>
      <c r="B76" s="379"/>
      <c r="C76" s="380">
        <v>43041</v>
      </c>
      <c r="D76" s="369">
        <v>43041</v>
      </c>
      <c r="E76" s="369">
        <v>43042</v>
      </c>
      <c r="F76" s="330"/>
      <c r="G76" s="370">
        <v>16750000</v>
      </c>
      <c r="H76" s="69" t="s">
        <v>9</v>
      </c>
      <c r="I76" s="69" t="s">
        <v>87</v>
      </c>
      <c r="J76" s="69" t="s">
        <v>72</v>
      </c>
      <c r="K76" s="371"/>
    </row>
    <row r="77" spans="1:11" ht="15">
      <c r="A77" s="228" t="s">
        <v>186</v>
      </c>
      <c r="B77" s="379"/>
      <c r="C77" s="380">
        <v>43038</v>
      </c>
      <c r="D77" s="369">
        <v>43045</v>
      </c>
      <c r="E77" s="369">
        <v>43046</v>
      </c>
      <c r="F77" s="330"/>
      <c r="G77" s="370">
        <v>23250000</v>
      </c>
      <c r="H77" s="69" t="s">
        <v>9</v>
      </c>
      <c r="I77" s="69" t="s">
        <v>133</v>
      </c>
      <c r="J77" s="69" t="s">
        <v>68</v>
      </c>
      <c r="K77" s="371"/>
    </row>
    <row r="78" spans="1:12" ht="15">
      <c r="A78" s="228" t="s">
        <v>199</v>
      </c>
      <c r="B78" s="379"/>
      <c r="C78" s="380">
        <v>43048</v>
      </c>
      <c r="D78" s="369">
        <v>43048</v>
      </c>
      <c r="E78" s="369">
        <v>43049</v>
      </c>
      <c r="F78" s="330"/>
      <c r="G78" s="370">
        <v>19500000</v>
      </c>
      <c r="H78" s="69" t="s">
        <v>9</v>
      </c>
      <c r="I78" s="69" t="s">
        <v>11</v>
      </c>
      <c r="J78" s="69" t="s">
        <v>71</v>
      </c>
      <c r="K78" s="371"/>
      <c r="L78" s="372">
        <f>DAYS360(C78,D78)</f>
        <v>0</v>
      </c>
    </row>
    <row r="79" spans="1:13" ht="15">
      <c r="A79" s="359"/>
      <c r="B79" s="374"/>
      <c r="C79" s="361" t="s">
        <v>19</v>
      </c>
      <c r="D79" s="362"/>
      <c r="E79" s="362"/>
      <c r="F79" s="362"/>
      <c r="G79" s="363" t="s">
        <v>57</v>
      </c>
      <c r="H79" s="375" t="s">
        <v>66</v>
      </c>
      <c r="I79" s="361" t="s">
        <v>56</v>
      </c>
      <c r="J79" s="362"/>
      <c r="K79" s="365"/>
      <c r="M79" s="373"/>
    </row>
    <row r="80" spans="1:13" ht="15">
      <c r="A80" s="401" t="s">
        <v>66</v>
      </c>
      <c r="B80" s="355"/>
      <c r="C80" s="355"/>
      <c r="D80" s="336"/>
      <c r="E80" s="337"/>
      <c r="F80" s="355"/>
      <c r="G80" s="370"/>
      <c r="H80" s="337"/>
      <c r="I80" s="337"/>
      <c r="J80" s="437"/>
      <c r="K80" s="357"/>
      <c r="M80" s="373"/>
    </row>
    <row r="81" spans="1:13" ht="15">
      <c r="A81" s="401"/>
      <c r="B81" s="355"/>
      <c r="C81" s="355"/>
      <c r="D81" s="336"/>
      <c r="E81" s="337"/>
      <c r="F81" s="355"/>
      <c r="G81" s="370"/>
      <c r="H81" s="337"/>
      <c r="I81" s="337"/>
      <c r="J81" s="437"/>
      <c r="K81" s="357"/>
      <c r="M81" s="373"/>
    </row>
    <row r="82" spans="1:13" ht="15">
      <c r="A82" s="352"/>
      <c r="B82" s="355"/>
      <c r="C82" s="382" t="s">
        <v>10</v>
      </c>
      <c r="D82" s="383"/>
      <c r="E82" s="383"/>
      <c r="F82" s="384">
        <f>SUM(F41:F80)</f>
        <v>0</v>
      </c>
      <c r="G82" s="385">
        <f>SUM(G40:G80)</f>
        <v>1127494000</v>
      </c>
      <c r="H82" s="337"/>
      <c r="I82" s="438"/>
      <c r="J82" s="437"/>
      <c r="K82" s="357"/>
      <c r="M82" s="373"/>
    </row>
    <row r="83" spans="1:13" ht="15">
      <c r="A83" s="419" t="s">
        <v>18</v>
      </c>
      <c r="B83" s="420"/>
      <c r="C83" s="421"/>
      <c r="D83" s="421"/>
      <c r="E83" s="421"/>
      <c r="F83" s="420"/>
      <c r="G83" s="422"/>
      <c r="H83" s="423"/>
      <c r="I83" s="423"/>
      <c r="J83" s="421"/>
      <c r="K83" s="424" t="s">
        <v>18</v>
      </c>
      <c r="M83" s="373"/>
    </row>
    <row r="84" spans="1:13" ht="15">
      <c r="A84" s="425"/>
      <c r="B84" s="348"/>
      <c r="C84" s="426"/>
      <c r="D84" s="426"/>
      <c r="E84" s="427" t="str">
        <f>E38</f>
        <v>WILLIAMS BRAZIL SUGAR LINE UP EDITION 01.11.2017</v>
      </c>
      <c r="F84" s="348"/>
      <c r="G84" s="428"/>
      <c r="H84" s="429"/>
      <c r="I84" s="429"/>
      <c r="J84" s="426"/>
      <c r="K84" s="430"/>
      <c r="M84" s="373"/>
    </row>
    <row r="85" spans="1:13" ht="15">
      <c r="A85" s="431"/>
      <c r="B85" s="353" t="s">
        <v>41</v>
      </c>
      <c r="C85" s="354"/>
      <c r="D85" s="397"/>
      <c r="E85" s="397"/>
      <c r="F85" s="398"/>
      <c r="G85" s="432"/>
      <c r="H85" s="433"/>
      <c r="I85" s="433"/>
      <c r="J85" s="433"/>
      <c r="K85" s="357"/>
      <c r="M85" s="373"/>
    </row>
    <row r="86" spans="1:13" ht="15" customHeight="1">
      <c r="A86" s="359"/>
      <c r="B86" s="360"/>
      <c r="C86" s="361" t="s">
        <v>20</v>
      </c>
      <c r="D86" s="362"/>
      <c r="E86" s="362"/>
      <c r="F86" s="362"/>
      <c r="G86" s="363" t="s">
        <v>57</v>
      </c>
      <c r="H86" s="375">
        <f>MEDIAN(L87)</f>
        <v>1</v>
      </c>
      <c r="I86" s="361" t="s">
        <v>56</v>
      </c>
      <c r="J86" s="362"/>
      <c r="K86" s="365"/>
      <c r="M86" s="373"/>
    </row>
    <row r="87" spans="1:13" ht="15" customHeight="1">
      <c r="A87" s="228" t="s">
        <v>220</v>
      </c>
      <c r="C87" s="380">
        <v>43045</v>
      </c>
      <c r="D87" s="369">
        <v>43046</v>
      </c>
      <c r="E87" s="369">
        <v>43048</v>
      </c>
      <c r="F87" s="394"/>
      <c r="G87" s="394">
        <v>33000000</v>
      </c>
      <c r="H87" s="17" t="s">
        <v>9</v>
      </c>
      <c r="I87" s="391" t="s">
        <v>11</v>
      </c>
      <c r="J87" s="69" t="s">
        <v>76</v>
      </c>
      <c r="K87" s="400"/>
      <c r="L87" s="372">
        <f>DAYS360(C87,D87)</f>
        <v>1</v>
      </c>
      <c r="M87" s="373"/>
    </row>
    <row r="88" spans="1:13" ht="15" customHeight="1">
      <c r="A88" s="359"/>
      <c r="B88" s="374"/>
      <c r="C88" s="361" t="s">
        <v>47</v>
      </c>
      <c r="D88" s="362"/>
      <c r="E88" s="362"/>
      <c r="F88" s="362"/>
      <c r="G88" s="363" t="s">
        <v>57</v>
      </c>
      <c r="H88" s="375" t="s">
        <v>66</v>
      </c>
      <c r="I88" s="361" t="s">
        <v>56</v>
      </c>
      <c r="J88" s="362"/>
      <c r="K88" s="365"/>
      <c r="M88" s="373"/>
    </row>
    <row r="89" spans="1:13" ht="15" customHeight="1">
      <c r="A89" s="401" t="s">
        <v>66</v>
      </c>
      <c r="K89" s="400"/>
      <c r="M89" s="373"/>
    </row>
    <row r="90" spans="1:13" ht="15">
      <c r="A90" s="359"/>
      <c r="B90" s="374"/>
      <c r="C90" s="361" t="s">
        <v>21</v>
      </c>
      <c r="D90" s="362"/>
      <c r="E90" s="362"/>
      <c r="F90" s="362"/>
      <c r="G90" s="363" t="s">
        <v>57</v>
      </c>
      <c r="H90" s="375">
        <f>MEDIAN(L91:L95)</f>
        <v>2</v>
      </c>
      <c r="I90" s="361" t="s">
        <v>56</v>
      </c>
      <c r="J90" s="362"/>
      <c r="K90" s="365"/>
      <c r="M90" s="373"/>
    </row>
    <row r="91" spans="1:13" ht="15" customHeight="1">
      <c r="A91" s="228" t="s">
        <v>201</v>
      </c>
      <c r="C91" s="380">
        <v>43038</v>
      </c>
      <c r="D91" s="369">
        <v>43040</v>
      </c>
      <c r="E91" s="369">
        <v>43042</v>
      </c>
      <c r="F91" s="394"/>
      <c r="G91" s="394">
        <v>44530000</v>
      </c>
      <c r="H91" s="17" t="s">
        <v>9</v>
      </c>
      <c r="I91" s="391" t="s">
        <v>82</v>
      </c>
      <c r="J91" s="69" t="s">
        <v>68</v>
      </c>
      <c r="K91" s="400"/>
      <c r="L91" s="372">
        <f>DAYS360(C91,D91)</f>
        <v>1</v>
      </c>
      <c r="M91" s="373"/>
    </row>
    <row r="92" spans="1:13" ht="15" customHeight="1">
      <c r="A92" s="228" t="s">
        <v>196</v>
      </c>
      <c r="C92" s="380">
        <v>43039</v>
      </c>
      <c r="D92" s="369">
        <v>43042</v>
      </c>
      <c r="E92" s="369">
        <v>43044</v>
      </c>
      <c r="F92" s="394"/>
      <c r="G92" s="394">
        <v>45600000</v>
      </c>
      <c r="H92" s="17" t="s">
        <v>9</v>
      </c>
      <c r="I92" s="391" t="s">
        <v>11</v>
      </c>
      <c r="J92" s="69" t="s">
        <v>69</v>
      </c>
      <c r="K92" s="400"/>
      <c r="L92" s="372">
        <f>DAYS360(C92,D92)</f>
        <v>3</v>
      </c>
      <c r="M92" s="373"/>
    </row>
    <row r="93" spans="1:13" ht="15" customHeight="1">
      <c r="A93" s="228" t="s">
        <v>202</v>
      </c>
      <c r="C93" s="380">
        <v>43041</v>
      </c>
      <c r="D93" s="369">
        <v>43044</v>
      </c>
      <c r="E93" s="369">
        <v>43046</v>
      </c>
      <c r="F93" s="394"/>
      <c r="G93" s="394">
        <v>24644000</v>
      </c>
      <c r="H93" s="17" t="s">
        <v>9</v>
      </c>
      <c r="I93" s="391" t="s">
        <v>11</v>
      </c>
      <c r="J93" s="69" t="s">
        <v>69</v>
      </c>
      <c r="K93" s="400"/>
      <c r="L93" s="372">
        <f>DAYS360(C93,D93)</f>
        <v>3</v>
      </c>
      <c r="M93" s="373"/>
    </row>
    <row r="94" spans="1:13" ht="15" customHeight="1">
      <c r="A94" s="228" t="s">
        <v>221</v>
      </c>
      <c r="C94" s="380">
        <v>43044</v>
      </c>
      <c r="D94" s="369">
        <v>43046</v>
      </c>
      <c r="E94" s="369">
        <v>43048</v>
      </c>
      <c r="F94" s="394"/>
      <c r="G94" s="394">
        <v>29700000</v>
      </c>
      <c r="H94" s="17" t="s">
        <v>9</v>
      </c>
      <c r="I94" s="391" t="s">
        <v>11</v>
      </c>
      <c r="J94" s="69" t="s">
        <v>69</v>
      </c>
      <c r="K94" s="400"/>
      <c r="L94" s="372">
        <f>DAYS360(C94,D94)</f>
        <v>2</v>
      </c>
      <c r="M94" s="373"/>
    </row>
    <row r="95" spans="1:13" ht="15" customHeight="1">
      <c r="A95" s="228" t="s">
        <v>222</v>
      </c>
      <c r="C95" s="380">
        <v>43046</v>
      </c>
      <c r="D95" s="369">
        <v>43048</v>
      </c>
      <c r="E95" s="369">
        <v>43050</v>
      </c>
      <c r="F95" s="394"/>
      <c r="G95" s="394">
        <v>47000000</v>
      </c>
      <c r="H95" s="17" t="s">
        <v>9</v>
      </c>
      <c r="I95" s="391" t="s">
        <v>11</v>
      </c>
      <c r="J95" s="69" t="s">
        <v>69</v>
      </c>
      <c r="K95" s="400"/>
      <c r="L95" s="372">
        <f>DAYS360(C95,D95)</f>
        <v>2</v>
      </c>
      <c r="M95" s="373"/>
    </row>
    <row r="96" spans="1:13" ht="13.5" customHeight="1">
      <c r="A96" s="359"/>
      <c r="B96" s="374"/>
      <c r="C96" s="361" t="s">
        <v>42</v>
      </c>
      <c r="D96" s="362"/>
      <c r="E96" s="362"/>
      <c r="F96" s="362"/>
      <c r="G96" s="363" t="s">
        <v>57</v>
      </c>
      <c r="H96" s="242">
        <f>MEDIAN(L97:L99)</f>
        <v>5</v>
      </c>
      <c r="I96" s="361" t="s">
        <v>56</v>
      </c>
      <c r="J96" s="362"/>
      <c r="K96" s="365"/>
      <c r="M96" s="373"/>
    </row>
    <row r="97" spans="1:13" ht="15" customHeight="1">
      <c r="A97" s="228" t="s">
        <v>223</v>
      </c>
      <c r="C97" s="380">
        <v>43043</v>
      </c>
      <c r="D97" s="369">
        <v>43043</v>
      </c>
      <c r="E97" s="369">
        <v>43053</v>
      </c>
      <c r="F97" s="394">
        <v>27030000</v>
      </c>
      <c r="G97" s="394"/>
      <c r="H97" s="17" t="s">
        <v>224</v>
      </c>
      <c r="I97" s="391" t="s">
        <v>225</v>
      </c>
      <c r="J97" s="69" t="s">
        <v>169</v>
      </c>
      <c r="K97" s="400"/>
      <c r="L97" s="372">
        <f>DAYS360(C97,D97)</f>
        <v>0</v>
      </c>
      <c r="M97" s="373"/>
    </row>
    <row r="98" spans="1:13" ht="15" customHeight="1">
      <c r="A98" s="228" t="s">
        <v>226</v>
      </c>
      <c r="C98" s="380">
        <v>43048</v>
      </c>
      <c r="D98" s="369">
        <v>43053</v>
      </c>
      <c r="E98" s="369">
        <v>43058</v>
      </c>
      <c r="F98" s="394">
        <v>13500000</v>
      </c>
      <c r="G98" s="394"/>
      <c r="H98" s="17" t="s">
        <v>224</v>
      </c>
      <c r="I98" s="391" t="s">
        <v>11</v>
      </c>
      <c r="J98" s="69" t="s">
        <v>15</v>
      </c>
      <c r="K98" s="400"/>
      <c r="L98" s="372">
        <f>DAYS360(C98,D98)</f>
        <v>5</v>
      </c>
      <c r="M98" s="373"/>
    </row>
    <row r="99" spans="1:13" ht="15" customHeight="1">
      <c r="A99" s="228" t="s">
        <v>227</v>
      </c>
      <c r="C99" s="380">
        <v>43049</v>
      </c>
      <c r="D99" s="369">
        <v>43058</v>
      </c>
      <c r="E99" s="369">
        <v>43065</v>
      </c>
      <c r="F99" s="394">
        <v>18000000</v>
      </c>
      <c r="G99" s="394"/>
      <c r="H99" s="17" t="s">
        <v>224</v>
      </c>
      <c r="I99" s="391" t="s">
        <v>11</v>
      </c>
      <c r="J99" s="69" t="s">
        <v>15</v>
      </c>
      <c r="K99" s="400"/>
      <c r="L99" s="372">
        <f>DAYS360(C99,D99)</f>
        <v>9</v>
      </c>
      <c r="M99" s="373"/>
    </row>
    <row r="100" spans="1:13" ht="15">
      <c r="A100" s="359"/>
      <c r="B100" s="374"/>
      <c r="C100" s="361" t="s">
        <v>49</v>
      </c>
      <c r="D100" s="362"/>
      <c r="E100" s="362"/>
      <c r="F100" s="362"/>
      <c r="G100" s="363" t="s">
        <v>57</v>
      </c>
      <c r="H100" s="375" t="s">
        <v>66</v>
      </c>
      <c r="I100" s="361" t="s">
        <v>56</v>
      </c>
      <c r="J100" s="362"/>
      <c r="K100" s="365"/>
      <c r="M100" s="373"/>
    </row>
    <row r="101" spans="1:13" ht="15" customHeight="1">
      <c r="A101" s="401" t="s">
        <v>66</v>
      </c>
      <c r="K101" s="400"/>
      <c r="M101" s="373"/>
    </row>
    <row r="102" spans="1:13" ht="15">
      <c r="A102" s="359"/>
      <c r="B102" s="374"/>
      <c r="C102" s="361" t="s">
        <v>35</v>
      </c>
      <c r="D102" s="362"/>
      <c r="E102" s="362"/>
      <c r="F102" s="362"/>
      <c r="G102" s="363" t="s">
        <v>57</v>
      </c>
      <c r="H102" s="375" t="s">
        <v>66</v>
      </c>
      <c r="I102" s="361" t="s">
        <v>56</v>
      </c>
      <c r="J102" s="362"/>
      <c r="K102" s="365"/>
      <c r="M102" s="373"/>
    </row>
    <row r="103" spans="1:13" ht="15" customHeight="1">
      <c r="A103" s="401" t="s">
        <v>66</v>
      </c>
      <c r="K103" s="400"/>
      <c r="M103" s="373"/>
    </row>
    <row r="104" spans="1:13" ht="15" customHeight="1">
      <c r="A104" s="359"/>
      <c r="B104" s="374"/>
      <c r="C104" s="361" t="s">
        <v>23</v>
      </c>
      <c r="D104" s="362"/>
      <c r="E104" s="362"/>
      <c r="F104" s="362"/>
      <c r="G104" s="363" t="s">
        <v>57</v>
      </c>
      <c r="H104" s="375">
        <f>MEDIAN(L105:L106)</f>
        <v>2</v>
      </c>
      <c r="I104" s="361" t="s">
        <v>56</v>
      </c>
      <c r="J104" s="362"/>
      <c r="K104" s="365"/>
      <c r="M104" s="373"/>
    </row>
    <row r="105" spans="1:13" ht="15" customHeight="1">
      <c r="A105" s="228" t="s">
        <v>226</v>
      </c>
      <c r="C105" s="380">
        <v>43048</v>
      </c>
      <c r="D105" s="369">
        <v>43048</v>
      </c>
      <c r="E105" s="369">
        <v>43053</v>
      </c>
      <c r="F105" s="394">
        <v>13500000</v>
      </c>
      <c r="G105" s="394"/>
      <c r="H105" s="17" t="s">
        <v>224</v>
      </c>
      <c r="I105" s="391" t="s">
        <v>11</v>
      </c>
      <c r="J105" s="69" t="s">
        <v>15</v>
      </c>
      <c r="K105" s="400"/>
      <c r="L105" s="372">
        <f>DAYS360(C105,D105)</f>
        <v>0</v>
      </c>
      <c r="M105" s="373"/>
    </row>
    <row r="106" spans="1:13" ht="15" customHeight="1">
      <c r="A106" s="228" t="s">
        <v>227</v>
      </c>
      <c r="C106" s="380">
        <v>43049</v>
      </c>
      <c r="D106" s="369">
        <v>43053</v>
      </c>
      <c r="E106" s="369">
        <v>43057</v>
      </c>
      <c r="F106" s="394">
        <v>7000000</v>
      </c>
      <c r="G106" s="394"/>
      <c r="H106" s="17" t="s">
        <v>224</v>
      </c>
      <c r="I106" s="391" t="s">
        <v>11</v>
      </c>
      <c r="J106" s="69" t="s">
        <v>15</v>
      </c>
      <c r="K106" s="400"/>
      <c r="L106" s="372">
        <f>DAYS360(C106,D106)</f>
        <v>4</v>
      </c>
      <c r="M106" s="373"/>
    </row>
    <row r="107" spans="1:13" ht="15">
      <c r="A107" s="352"/>
      <c r="B107" s="439"/>
      <c r="C107" s="440"/>
      <c r="D107" s="441"/>
      <c r="E107" s="440"/>
      <c r="F107" s="394"/>
      <c r="G107" s="442"/>
      <c r="H107" s="433"/>
      <c r="I107" s="433"/>
      <c r="J107" s="391"/>
      <c r="K107" s="357"/>
      <c r="M107" s="373"/>
    </row>
    <row r="108" spans="1:13" ht="15">
      <c r="A108" s="381"/>
      <c r="B108" s="355"/>
      <c r="C108" s="382" t="s">
        <v>10</v>
      </c>
      <c r="D108" s="383"/>
      <c r="E108" s="383"/>
      <c r="F108" s="384">
        <f>SUM(F86:F107)</f>
        <v>79030000</v>
      </c>
      <c r="G108" s="385">
        <f>SUM(G86:G107)</f>
        <v>224474000</v>
      </c>
      <c r="H108" s="355"/>
      <c r="I108" s="355"/>
      <c r="J108" s="355"/>
      <c r="K108" s="357"/>
      <c r="M108" s="373"/>
    </row>
    <row r="109" spans="1:13" ht="15">
      <c r="A109" s="381"/>
      <c r="B109" s="355"/>
      <c r="C109" s="330"/>
      <c r="D109" s="330"/>
      <c r="E109" s="330"/>
      <c r="F109" s="330"/>
      <c r="G109" s="330"/>
      <c r="H109" s="355"/>
      <c r="I109" s="355"/>
      <c r="J109" s="355"/>
      <c r="K109" s="443"/>
      <c r="M109" s="373"/>
    </row>
    <row r="110" spans="1:13" ht="15" customHeight="1">
      <c r="A110" s="431"/>
      <c r="B110" s="444"/>
      <c r="C110" s="439"/>
      <c r="D110" s="439"/>
      <c r="E110" s="439"/>
      <c r="F110" s="442"/>
      <c r="G110" s="442"/>
      <c r="H110" s="445"/>
      <c r="I110" s="445"/>
      <c r="J110" s="446"/>
      <c r="K110" s="357"/>
      <c r="M110" s="373"/>
    </row>
    <row r="111" spans="1:13" ht="15">
      <c r="A111" s="381"/>
      <c r="B111" s="355"/>
      <c r="C111" s="330"/>
      <c r="D111" s="330"/>
      <c r="E111" s="330"/>
      <c r="F111" s="330"/>
      <c r="G111" s="330"/>
      <c r="H111" s="355"/>
      <c r="I111" s="355"/>
      <c r="J111" s="355"/>
      <c r="K111" s="357"/>
      <c r="M111" s="373"/>
    </row>
    <row r="112" spans="1:13" ht="15">
      <c r="A112" s="381"/>
      <c r="B112" s="502" t="s">
        <v>75</v>
      </c>
      <c r="C112" s="503"/>
      <c r="D112" s="503"/>
      <c r="E112" s="383"/>
      <c r="F112" s="384">
        <f>+F14+F82+F108+F36+F21+F30</f>
        <v>110330000</v>
      </c>
      <c r="G112" s="385">
        <f>+G14+G82+G108+G21+G30</f>
        <v>1412278570</v>
      </c>
      <c r="H112" s="355"/>
      <c r="I112" s="355"/>
      <c r="J112" s="355"/>
      <c r="K112" s="357"/>
      <c r="M112" s="373"/>
    </row>
    <row r="113" spans="1:13" ht="15" customHeight="1">
      <c r="A113" s="447"/>
      <c r="B113" s="444"/>
      <c r="C113" s="396"/>
      <c r="D113" s="397"/>
      <c r="E113" s="397"/>
      <c r="F113" s="398"/>
      <c r="G113" s="398"/>
      <c r="H113" s="445"/>
      <c r="I113" s="445"/>
      <c r="J113" s="446"/>
      <c r="K113" s="443"/>
      <c r="M113" s="373"/>
    </row>
    <row r="114" spans="1:13" ht="15">
      <c r="A114" s="448" t="s">
        <v>63</v>
      </c>
      <c r="B114" s="449"/>
      <c r="C114" s="450"/>
      <c r="D114" s="450"/>
      <c r="E114" s="450"/>
      <c r="F114" s="449"/>
      <c r="G114" s="451"/>
      <c r="H114" s="452"/>
      <c r="I114" s="452"/>
      <c r="J114" s="450"/>
      <c r="K114" s="424" t="s">
        <v>63</v>
      </c>
      <c r="M114" s="373"/>
    </row>
    <row r="115" spans="1:13" ht="15">
      <c r="A115" s="453"/>
      <c r="B115" s="348"/>
      <c r="C115" s="454"/>
      <c r="D115" s="454"/>
      <c r="E115" s="454"/>
      <c r="F115" s="348"/>
      <c r="G115" s="428"/>
      <c r="H115" s="429"/>
      <c r="I115" s="429"/>
      <c r="J115" s="454"/>
      <c r="K115" s="455"/>
      <c r="M115" s="373"/>
    </row>
    <row r="116" spans="1:13" ht="39" customHeight="1">
      <c r="A116" s="431"/>
      <c r="B116" s="456"/>
      <c r="C116" s="457"/>
      <c r="D116" s="457"/>
      <c r="E116" s="457"/>
      <c r="F116" s="355"/>
      <c r="G116" s="458" t="str">
        <f>+C1</f>
        <v>Williams Brazil</v>
      </c>
      <c r="H116" s="459"/>
      <c r="I116" s="459"/>
      <c r="J116" s="459"/>
      <c r="K116" s="443"/>
      <c r="M116" s="373"/>
    </row>
    <row r="117" spans="1:13" ht="23.25" customHeight="1">
      <c r="A117" s="447"/>
      <c r="B117" s="460"/>
      <c r="C117" s="333"/>
      <c r="D117" s="333"/>
      <c r="E117" s="333"/>
      <c r="F117" s="355"/>
      <c r="G117" s="461" t="str">
        <f>+C2</f>
        <v>SUGAR LINE UP edition 01.11.2017</v>
      </c>
      <c r="H117" s="333"/>
      <c r="I117" s="333"/>
      <c r="J117" s="333"/>
      <c r="K117" s="462"/>
      <c r="M117" s="373"/>
    </row>
    <row r="118" spans="1:13" ht="15" customHeight="1">
      <c r="A118" s="447"/>
      <c r="B118" s="333"/>
      <c r="C118" s="333"/>
      <c r="D118" s="333"/>
      <c r="E118" s="333"/>
      <c r="F118" s="333"/>
      <c r="G118" s="333"/>
      <c r="H118" s="333"/>
      <c r="I118" s="333"/>
      <c r="J118" s="333"/>
      <c r="K118" s="462"/>
      <c r="M118" s="373"/>
    </row>
    <row r="119" spans="1:13" ht="15" customHeight="1">
      <c r="A119" s="447"/>
      <c r="B119" s="333"/>
      <c r="C119" s="333"/>
      <c r="D119" s="333"/>
      <c r="E119" s="333"/>
      <c r="F119" s="333"/>
      <c r="G119" s="333"/>
      <c r="H119" s="333"/>
      <c r="I119" s="333"/>
      <c r="J119" s="333"/>
      <c r="K119" s="462"/>
      <c r="M119" s="373"/>
    </row>
    <row r="120" spans="1:13" ht="15" customHeight="1">
      <c r="A120" s="463" t="s">
        <v>73</v>
      </c>
      <c r="B120" s="464"/>
      <c r="C120" s="457"/>
      <c r="D120" s="457"/>
      <c r="E120" s="457"/>
      <c r="F120" s="457"/>
      <c r="G120" s="457"/>
      <c r="H120" s="459"/>
      <c r="I120" s="459"/>
      <c r="J120" s="440"/>
      <c r="K120" s="443"/>
      <c r="M120" s="373"/>
    </row>
    <row r="121" spans="1:13" ht="15" customHeight="1">
      <c r="A121" s="465" t="s">
        <v>45</v>
      </c>
      <c r="B121" s="394">
        <f>SUM(F14:G14)</f>
        <v>5300000</v>
      </c>
      <c r="C121" s="457"/>
      <c r="D121" s="457"/>
      <c r="E121" s="457"/>
      <c r="F121" s="457"/>
      <c r="G121" s="457"/>
      <c r="H121" s="459"/>
      <c r="I121" s="459"/>
      <c r="J121" s="440"/>
      <c r="K121" s="443"/>
      <c r="M121" s="373"/>
    </row>
    <row r="122" spans="1:13" ht="15" customHeight="1">
      <c r="A122" s="465" t="s">
        <v>55</v>
      </c>
      <c r="B122" s="394">
        <f>F21</f>
        <v>26000000</v>
      </c>
      <c r="C122" s="457"/>
      <c r="D122" s="457"/>
      <c r="E122" s="457"/>
      <c r="F122" s="457"/>
      <c r="G122" s="457"/>
      <c r="H122" s="459"/>
      <c r="I122" s="459"/>
      <c r="J122" s="440"/>
      <c r="K122" s="443"/>
      <c r="M122" s="373"/>
    </row>
    <row r="123" spans="1:13" ht="15" customHeight="1">
      <c r="A123" s="465" t="s">
        <v>46</v>
      </c>
      <c r="B123" s="394">
        <f>SUM(F30:G30)</f>
        <v>60310570</v>
      </c>
      <c r="C123" s="457"/>
      <c r="D123" s="457"/>
      <c r="E123" s="457"/>
      <c r="F123" s="457"/>
      <c r="G123" s="457"/>
      <c r="H123" s="459"/>
      <c r="I123" s="459"/>
      <c r="J123" s="440"/>
      <c r="K123" s="443"/>
      <c r="M123" s="373"/>
    </row>
    <row r="124" spans="1:13" ht="15" customHeight="1">
      <c r="A124" s="465" t="s">
        <v>12</v>
      </c>
      <c r="B124" s="394">
        <f>SUM(F82:G82)</f>
        <v>1127494000</v>
      </c>
      <c r="C124" s="457"/>
      <c r="D124" s="457"/>
      <c r="E124" s="457"/>
      <c r="F124" s="457"/>
      <c r="G124" s="457"/>
      <c r="H124" s="459"/>
      <c r="I124" s="459"/>
      <c r="J124" s="457"/>
      <c r="K124" s="462"/>
      <c r="M124" s="373"/>
    </row>
    <row r="125" spans="1:13" ht="15" customHeight="1">
      <c r="A125" s="465" t="s">
        <v>41</v>
      </c>
      <c r="B125" s="394">
        <f>SUM(F108:G108)</f>
        <v>303504000</v>
      </c>
      <c r="C125" s="457"/>
      <c r="D125" s="457"/>
      <c r="E125" s="457"/>
      <c r="F125" s="457"/>
      <c r="G125" s="457"/>
      <c r="H125" s="459"/>
      <c r="I125" s="459"/>
      <c r="J125" s="457"/>
      <c r="K125" s="462"/>
      <c r="M125" s="373"/>
    </row>
    <row r="126" spans="1:13" ht="15" customHeight="1">
      <c r="A126" s="466" t="s">
        <v>26</v>
      </c>
      <c r="B126" s="467">
        <f>SUM(B121:B125)</f>
        <v>1522608570</v>
      </c>
      <c r="C126" s="457"/>
      <c r="D126" s="457"/>
      <c r="E126" s="457"/>
      <c r="F126" s="457"/>
      <c r="G126" s="457"/>
      <c r="H126" s="459"/>
      <c r="I126" s="459"/>
      <c r="J126" s="457"/>
      <c r="K126" s="340"/>
      <c r="M126" s="373"/>
    </row>
    <row r="127" spans="1:13" ht="15" customHeight="1">
      <c r="A127" s="408"/>
      <c r="B127" s="355"/>
      <c r="C127" s="457"/>
      <c r="D127" s="457"/>
      <c r="E127" s="457"/>
      <c r="F127" s="457"/>
      <c r="G127" s="457"/>
      <c r="H127" s="459"/>
      <c r="I127" s="459"/>
      <c r="J127" s="457"/>
      <c r="K127" s="340"/>
      <c r="M127" s="373"/>
    </row>
    <row r="128" spans="1:13" ht="15" customHeight="1">
      <c r="A128" s="408"/>
      <c r="B128" s="355"/>
      <c r="C128" s="457"/>
      <c r="D128" s="457"/>
      <c r="E128" s="457"/>
      <c r="F128" s="457"/>
      <c r="G128" s="457"/>
      <c r="H128" s="459"/>
      <c r="I128" s="459"/>
      <c r="J128" s="457"/>
      <c r="K128" s="340"/>
      <c r="M128" s="373"/>
    </row>
    <row r="129" spans="1:13" ht="15" customHeight="1">
      <c r="A129" s="468"/>
      <c r="B129" s="469"/>
      <c r="C129" s="457"/>
      <c r="D129" s="457"/>
      <c r="E129" s="457"/>
      <c r="F129" s="457"/>
      <c r="G129" s="457"/>
      <c r="H129" s="459"/>
      <c r="I129" s="459"/>
      <c r="J129" s="457"/>
      <c r="K129" s="340"/>
      <c r="M129" s="373"/>
    </row>
    <row r="130" spans="1:13" ht="15" customHeight="1">
      <c r="A130" s="468"/>
      <c r="B130" s="470"/>
      <c r="C130" s="457"/>
      <c r="D130" s="457"/>
      <c r="E130" s="457"/>
      <c r="F130" s="457"/>
      <c r="G130" s="457"/>
      <c r="H130" s="459"/>
      <c r="I130" s="459"/>
      <c r="J130" s="457"/>
      <c r="K130" s="471"/>
      <c r="L130" s="334"/>
      <c r="M130" s="373"/>
    </row>
    <row r="131" spans="1:13" ht="15" customHeight="1">
      <c r="A131" s="468"/>
      <c r="B131" s="470"/>
      <c r="C131" s="457"/>
      <c r="D131" s="457"/>
      <c r="E131" s="457"/>
      <c r="F131" s="457"/>
      <c r="G131" s="457"/>
      <c r="H131" s="459"/>
      <c r="I131" s="459"/>
      <c r="J131" s="457"/>
      <c r="K131" s="471"/>
      <c r="L131" s="334"/>
      <c r="M131" s="373"/>
    </row>
    <row r="132" spans="1:13" ht="15" customHeight="1">
      <c r="A132" s="468"/>
      <c r="B132" s="470"/>
      <c r="C132" s="457"/>
      <c r="D132" s="457"/>
      <c r="E132" s="457"/>
      <c r="F132" s="457"/>
      <c r="G132" s="457"/>
      <c r="H132" s="459"/>
      <c r="I132" s="459"/>
      <c r="J132" s="457"/>
      <c r="K132" s="471"/>
      <c r="M132" s="373"/>
    </row>
    <row r="133" spans="1:13" ht="15" customHeight="1">
      <c r="A133" s="468"/>
      <c r="B133" s="470"/>
      <c r="C133" s="457"/>
      <c r="D133" s="457"/>
      <c r="E133" s="457"/>
      <c r="F133" s="457"/>
      <c r="G133" s="457"/>
      <c r="H133" s="459"/>
      <c r="I133" s="459"/>
      <c r="J133" s="457"/>
      <c r="K133" s="471"/>
      <c r="M133" s="373"/>
    </row>
    <row r="134" spans="1:13" ht="15" customHeight="1">
      <c r="A134" s="468"/>
      <c r="B134" s="470"/>
      <c r="C134" s="457"/>
      <c r="D134" s="457"/>
      <c r="E134" s="457"/>
      <c r="F134" s="457"/>
      <c r="G134" s="457"/>
      <c r="H134" s="459"/>
      <c r="I134" s="459"/>
      <c r="J134" s="457"/>
      <c r="K134" s="472"/>
      <c r="M134" s="373"/>
    </row>
    <row r="135" spans="1:13" ht="15">
      <c r="A135" s="468"/>
      <c r="B135" s="470"/>
      <c r="C135" s="457"/>
      <c r="D135" s="457"/>
      <c r="E135" s="457"/>
      <c r="F135" s="457"/>
      <c r="G135" s="457"/>
      <c r="H135" s="459"/>
      <c r="I135" s="459"/>
      <c r="J135" s="457"/>
      <c r="K135" s="472"/>
      <c r="M135" s="373"/>
    </row>
    <row r="136" spans="1:13" ht="15">
      <c r="A136" s="473"/>
      <c r="B136" s="474"/>
      <c r="C136" s="457"/>
      <c r="D136" s="457"/>
      <c r="E136" s="457"/>
      <c r="F136" s="457"/>
      <c r="G136" s="457"/>
      <c r="H136" s="459"/>
      <c r="I136" s="459"/>
      <c r="J136" s="457"/>
      <c r="K136" s="472"/>
      <c r="M136" s="373"/>
    </row>
    <row r="137" spans="1:13" ht="15">
      <c r="A137" s="463" t="s">
        <v>74</v>
      </c>
      <c r="B137" s="464"/>
      <c r="C137" s="457"/>
      <c r="D137" s="457"/>
      <c r="E137" s="457"/>
      <c r="F137" s="457"/>
      <c r="G137" s="457"/>
      <c r="H137" s="459"/>
      <c r="I137" s="459"/>
      <c r="J137" s="457"/>
      <c r="K137" s="472"/>
      <c r="M137" s="373"/>
    </row>
    <row r="138" spans="1:13" ht="15">
      <c r="A138" s="465" t="s">
        <v>53</v>
      </c>
      <c r="B138" s="394">
        <f>SUMIF($H$7:$H$110,"A45",$F$7:$F$110)</f>
        <v>31300000</v>
      </c>
      <c r="C138" s="457"/>
      <c r="D138" s="457"/>
      <c r="E138" s="457"/>
      <c r="F138" s="457"/>
      <c r="G138" s="457"/>
      <c r="H138" s="459"/>
      <c r="I138" s="459"/>
      <c r="J138" s="457"/>
      <c r="K138" s="472"/>
      <c r="M138" s="373"/>
    </row>
    <row r="139" spans="1:13" ht="15">
      <c r="A139" s="465" t="s">
        <v>52</v>
      </c>
      <c r="B139" s="394">
        <f>SUMIF($H$7:$H$114,"B150",$F$7:$F$114)</f>
        <v>79030000</v>
      </c>
      <c r="C139" s="457"/>
      <c r="D139" s="457"/>
      <c r="E139" s="457"/>
      <c r="F139" s="457"/>
      <c r="G139" s="457"/>
      <c r="H139" s="459"/>
      <c r="I139" s="459"/>
      <c r="J139" s="457"/>
      <c r="K139" s="472"/>
      <c r="M139" s="373"/>
    </row>
    <row r="140" spans="1:13" ht="15">
      <c r="A140" s="465" t="s">
        <v>9</v>
      </c>
      <c r="B140" s="394">
        <f>SUMIF(H7:H113,"VHP",G7:G113)</f>
        <v>1412278570</v>
      </c>
      <c r="C140" s="457"/>
      <c r="D140" s="457"/>
      <c r="E140" s="457"/>
      <c r="F140" s="457"/>
      <c r="G140" s="457"/>
      <c r="H140" s="459"/>
      <c r="I140" s="459"/>
      <c r="J140" s="457"/>
      <c r="K140" s="472"/>
      <c r="M140" s="373"/>
    </row>
    <row r="141" spans="1:13" ht="15">
      <c r="A141" s="465" t="s">
        <v>77</v>
      </c>
      <c r="B141" s="394">
        <f>SUMIF(H8:H114,"VVHP",G8:G114)</f>
        <v>0</v>
      </c>
      <c r="C141" s="457"/>
      <c r="D141" s="457"/>
      <c r="E141" s="457"/>
      <c r="F141" s="457"/>
      <c r="G141" s="457"/>
      <c r="H141" s="459"/>
      <c r="I141" s="459"/>
      <c r="J141" s="457"/>
      <c r="K141" s="472"/>
      <c r="M141" s="373"/>
    </row>
    <row r="142" spans="1:13" ht="15">
      <c r="A142" s="466" t="s">
        <v>26</v>
      </c>
      <c r="B142" s="467">
        <f>SUM(B138:B140)</f>
        <v>1522608570</v>
      </c>
      <c r="C142" s="457"/>
      <c r="D142" s="457"/>
      <c r="E142" s="457"/>
      <c r="F142" s="457"/>
      <c r="G142" s="457"/>
      <c r="H142" s="459"/>
      <c r="I142" s="459"/>
      <c r="J142" s="457"/>
      <c r="K142" s="472"/>
      <c r="M142" s="373"/>
    </row>
    <row r="143" spans="1:13" ht="15">
      <c r="A143" s="473"/>
      <c r="B143" s="474"/>
      <c r="C143" s="457"/>
      <c r="D143" s="457"/>
      <c r="E143" s="457"/>
      <c r="F143" s="457"/>
      <c r="G143" s="457"/>
      <c r="H143" s="459"/>
      <c r="I143" s="459"/>
      <c r="J143" s="459"/>
      <c r="K143" s="472"/>
      <c r="M143" s="373"/>
    </row>
    <row r="144" spans="1:13" ht="15">
      <c r="A144" s="447"/>
      <c r="B144" s="475"/>
      <c r="C144" s="457"/>
      <c r="D144" s="457"/>
      <c r="E144" s="457"/>
      <c r="F144" s="457"/>
      <c r="G144" s="457"/>
      <c r="H144" s="459"/>
      <c r="I144" s="459"/>
      <c r="J144" s="459"/>
      <c r="K144" s="472"/>
      <c r="M144" s="373"/>
    </row>
    <row r="145" spans="1:13" ht="15">
      <c r="A145" s="408"/>
      <c r="B145" s="355"/>
      <c r="C145" s="457"/>
      <c r="D145" s="457"/>
      <c r="E145" s="457"/>
      <c r="F145" s="457"/>
      <c r="G145" s="457"/>
      <c r="H145" s="459"/>
      <c r="I145" s="459"/>
      <c r="J145" s="459"/>
      <c r="K145" s="472"/>
      <c r="M145" s="373"/>
    </row>
    <row r="146" spans="1:13" ht="15">
      <c r="A146" s="476"/>
      <c r="B146" s="477"/>
      <c r="C146" s="457"/>
      <c r="D146" s="457"/>
      <c r="E146" s="457"/>
      <c r="F146" s="457"/>
      <c r="G146" s="457"/>
      <c r="H146" s="459"/>
      <c r="I146" s="459"/>
      <c r="J146" s="459"/>
      <c r="K146" s="472"/>
      <c r="M146" s="373"/>
    </row>
    <row r="147" spans="1:13" ht="15">
      <c r="A147" s="447"/>
      <c r="B147" s="475"/>
      <c r="C147" s="333"/>
      <c r="D147" s="333"/>
      <c r="E147" s="333"/>
      <c r="F147" s="333"/>
      <c r="G147" s="333"/>
      <c r="H147" s="339"/>
      <c r="I147" s="333"/>
      <c r="J147" s="333"/>
      <c r="K147" s="340"/>
      <c r="M147" s="373"/>
    </row>
    <row r="148" spans="1:13" ht="15">
      <c r="A148" s="478"/>
      <c r="B148" s="479"/>
      <c r="C148" s="479"/>
      <c r="D148" s="479"/>
      <c r="E148" s="479"/>
      <c r="F148" s="479"/>
      <c r="G148" s="479"/>
      <c r="H148" s="339"/>
      <c r="I148" s="333"/>
      <c r="J148" s="333"/>
      <c r="K148" s="340"/>
      <c r="M148" s="373"/>
    </row>
    <row r="149" spans="1:13" ht="15">
      <c r="A149" s="408"/>
      <c r="B149" s="477"/>
      <c r="C149" s="355"/>
      <c r="D149" s="355"/>
      <c r="E149" s="355"/>
      <c r="F149" s="355"/>
      <c r="G149" s="355"/>
      <c r="H149" s="355"/>
      <c r="I149" s="355"/>
      <c r="J149" s="355"/>
      <c r="K149" s="357"/>
      <c r="M149" s="373"/>
    </row>
    <row r="150" spans="1:13" ht="15">
      <c r="A150" s="408"/>
      <c r="B150" s="355"/>
      <c r="C150" s="355"/>
      <c r="D150" s="355"/>
      <c r="E150" s="355"/>
      <c r="F150" s="355"/>
      <c r="G150" s="355"/>
      <c r="H150" s="355"/>
      <c r="I150" s="355"/>
      <c r="J150" s="355"/>
      <c r="K150" s="357"/>
      <c r="M150" s="373"/>
    </row>
    <row r="151" spans="1:13" ht="15">
      <c r="A151" s="408"/>
      <c r="B151" s="355"/>
      <c r="C151" s="355"/>
      <c r="D151" s="355"/>
      <c r="E151" s="355"/>
      <c r="F151" s="355"/>
      <c r="G151" s="355"/>
      <c r="H151" s="355"/>
      <c r="I151" s="355"/>
      <c r="J151" s="355"/>
      <c r="K151" s="357"/>
      <c r="M151" s="373"/>
    </row>
    <row r="152" spans="1:11" ht="15">
      <c r="A152" s="408"/>
      <c r="B152" s="355"/>
      <c r="C152" s="355"/>
      <c r="D152" s="355"/>
      <c r="E152" s="355"/>
      <c r="F152" s="355"/>
      <c r="G152" s="355"/>
      <c r="H152" s="355"/>
      <c r="I152" s="355"/>
      <c r="J152" s="355"/>
      <c r="K152" s="357"/>
    </row>
    <row r="153" spans="1:11" ht="15">
      <c r="A153" s="480" t="s">
        <v>64</v>
      </c>
      <c r="B153" s="481"/>
      <c r="C153" s="482"/>
      <c r="D153" s="482"/>
      <c r="E153" s="482"/>
      <c r="F153" s="482"/>
      <c r="G153" s="482"/>
      <c r="H153" s="483"/>
      <c r="I153" s="482"/>
      <c r="J153" s="482"/>
      <c r="K153" s="424" t="s">
        <v>64</v>
      </c>
    </row>
    <row r="155" ht="15">
      <c r="A155" s="484"/>
    </row>
    <row r="156" spans="1:2" ht="15.75">
      <c r="A156" s="485"/>
      <c r="B156" s="486"/>
    </row>
    <row r="157" ht="15.75">
      <c r="A157" s="487"/>
    </row>
    <row r="158" spans="1:12" ht="15">
      <c r="A158" s="488"/>
      <c r="L158" s="331"/>
    </row>
    <row r="159" spans="1:12" ht="15.75">
      <c r="A159" s="489"/>
      <c r="L159" s="331"/>
    </row>
    <row r="160" spans="1:12" ht="15">
      <c r="A160" s="488"/>
      <c r="L160" s="331"/>
    </row>
  </sheetData>
  <sheetProtection password="F66E" sheet="1"/>
  <mergeCells count="4">
    <mergeCell ref="C1:K1"/>
    <mergeCell ref="C2:K2"/>
    <mergeCell ref="C3:K3"/>
    <mergeCell ref="B112:D112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7" max="10" man="1"/>
    <brk id="83" max="10" man="1"/>
    <brk id="11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"/>
  <sheetViews>
    <sheetView showGridLines="0" workbookViewId="0" topLeftCell="A1">
      <selection activeCell="F61" sqref="F6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76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44"/>
      <c r="B1" s="45"/>
      <c r="C1" s="504" t="str">
        <f>+LINEUP!C1</f>
        <v>Williams Brazil</v>
      </c>
      <c r="D1" s="504"/>
      <c r="E1" s="504"/>
      <c r="F1" s="504"/>
      <c r="G1" s="504"/>
      <c r="H1" s="504"/>
      <c r="I1" s="504"/>
      <c r="J1" s="504"/>
      <c r="K1" s="505"/>
      <c r="L1" s="30"/>
      <c r="M1" s="81"/>
    </row>
    <row r="2" spans="1:13" ht="26.25">
      <c r="A2" s="46"/>
      <c r="B2" s="2"/>
      <c r="C2" s="506" t="str">
        <f>+LINEUP!C2</f>
        <v>SUGAR LINE UP edition 01.11.2017</v>
      </c>
      <c r="D2" s="506"/>
      <c r="E2" s="506"/>
      <c r="F2" s="506"/>
      <c r="G2" s="506"/>
      <c r="H2" s="506"/>
      <c r="I2" s="506"/>
      <c r="J2" s="506"/>
      <c r="K2" s="507"/>
      <c r="L2" s="35"/>
      <c r="M2" s="81"/>
    </row>
    <row r="3" spans="1:13" ht="15">
      <c r="A3" s="46"/>
      <c r="B3" s="2"/>
      <c r="C3" s="508" t="s">
        <v>80</v>
      </c>
      <c r="D3" s="508"/>
      <c r="E3" s="508"/>
      <c r="F3" s="508"/>
      <c r="G3" s="508"/>
      <c r="H3" s="508"/>
      <c r="I3" s="508"/>
      <c r="J3" s="508"/>
      <c r="K3" s="509"/>
      <c r="L3" s="35"/>
      <c r="M3" s="81"/>
    </row>
    <row r="4" spans="1:13" ht="18">
      <c r="A4" s="46"/>
      <c r="B4" s="2"/>
      <c r="C4" s="2"/>
      <c r="D4" s="2"/>
      <c r="E4" s="4"/>
      <c r="F4" s="2"/>
      <c r="G4" s="2"/>
      <c r="H4" s="6"/>
      <c r="I4" s="2"/>
      <c r="J4" s="2"/>
      <c r="K4" s="47"/>
      <c r="L4" s="35"/>
      <c r="M4" s="81"/>
    </row>
    <row r="5" spans="1:13" ht="18">
      <c r="A5" s="46"/>
      <c r="B5" s="2"/>
      <c r="C5" s="2"/>
      <c r="D5" s="2"/>
      <c r="E5" s="4"/>
      <c r="F5" s="2"/>
      <c r="G5" s="2"/>
      <c r="H5" s="6"/>
      <c r="I5" s="2"/>
      <c r="J5" s="2"/>
      <c r="K5" s="47"/>
      <c r="L5" s="35"/>
      <c r="M5" s="81"/>
    </row>
    <row r="6" spans="1:13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 t="s">
        <v>4</v>
      </c>
      <c r="G6" s="236"/>
      <c r="H6" s="236" t="s">
        <v>6</v>
      </c>
      <c r="I6" s="236" t="s">
        <v>7</v>
      </c>
      <c r="J6" s="236" t="s">
        <v>8</v>
      </c>
      <c r="K6" s="237"/>
      <c r="L6" s="30" t="s">
        <v>44</v>
      </c>
      <c r="M6" s="81"/>
    </row>
    <row r="7" spans="1:13" ht="15" customHeight="1">
      <c r="A7" s="48"/>
      <c r="B7" s="160"/>
      <c r="C7" s="160"/>
      <c r="D7" s="160"/>
      <c r="E7" s="160"/>
      <c r="F7" s="160"/>
      <c r="G7" s="160"/>
      <c r="H7" s="41"/>
      <c r="I7" s="41"/>
      <c r="J7" s="160"/>
      <c r="K7" s="161"/>
      <c r="L7" s="81"/>
      <c r="M7" s="81"/>
    </row>
    <row r="8" spans="1:13" ht="13.5" customHeight="1">
      <c r="A8" s="113"/>
      <c r="B8" s="243" t="s">
        <v>45</v>
      </c>
      <c r="C8" s="86"/>
      <c r="D8" s="291"/>
      <c r="E8" s="291"/>
      <c r="F8" s="291"/>
      <c r="G8" s="291"/>
      <c r="H8" s="109"/>
      <c r="I8" s="109"/>
      <c r="J8" s="291"/>
      <c r="K8" s="292"/>
      <c r="L8" s="81"/>
      <c r="M8" s="81"/>
    </row>
    <row r="9" spans="1:13" s="76" customFormat="1" ht="13.5" customHeight="1">
      <c r="A9" s="244"/>
      <c r="B9" s="238"/>
      <c r="C9" s="239" t="s">
        <v>50</v>
      </c>
      <c r="D9" s="240"/>
      <c r="E9" s="240"/>
      <c r="F9" s="240"/>
      <c r="G9" s="241"/>
      <c r="H9" s="242"/>
      <c r="I9" s="239"/>
      <c r="J9" s="240"/>
      <c r="K9" s="246"/>
      <c r="L9" s="160"/>
      <c r="M9" s="160"/>
    </row>
    <row r="10" spans="1:11" s="76" customFormat="1" ht="15">
      <c r="A10" s="228" t="s">
        <v>219</v>
      </c>
      <c r="B10" s="379"/>
      <c r="C10" s="368">
        <v>43036</v>
      </c>
      <c r="D10" s="369">
        <v>43036</v>
      </c>
      <c r="E10" s="369">
        <v>43042</v>
      </c>
      <c r="F10" s="370">
        <v>5300000</v>
      </c>
      <c r="G10" s="370"/>
      <c r="H10" s="69" t="s">
        <v>83</v>
      </c>
      <c r="I10" s="69" t="s">
        <v>11</v>
      </c>
      <c r="J10" s="69" t="s">
        <v>71</v>
      </c>
      <c r="K10" s="315"/>
    </row>
    <row r="11" spans="1:11" s="76" customFormat="1" ht="15">
      <c r="A11" s="113"/>
      <c r="B11" s="280"/>
      <c r="C11" s="288"/>
      <c r="D11" s="191"/>
      <c r="E11" s="191"/>
      <c r="F11" s="281"/>
      <c r="G11" s="281"/>
      <c r="H11" s="69"/>
      <c r="I11" s="10"/>
      <c r="J11" s="69"/>
      <c r="K11" s="292"/>
    </row>
    <row r="12" spans="1:13" s="71" customFormat="1" ht="13.5" customHeight="1">
      <c r="A12" s="113"/>
      <c r="B12" s="160"/>
      <c r="C12" s="247" t="s">
        <v>10</v>
      </c>
      <c r="D12" s="293"/>
      <c r="E12" s="248"/>
      <c r="F12" s="249">
        <f>SUM(F10:G11)</f>
        <v>5300000</v>
      </c>
      <c r="G12" s="62"/>
      <c r="H12" s="10"/>
      <c r="I12" s="10"/>
      <c r="J12" s="10"/>
      <c r="K12" s="292"/>
      <c r="L12" s="81"/>
      <c r="M12" s="81"/>
    </row>
    <row r="13" spans="1:13" s="40" customFormat="1" ht="13.5" customHeight="1">
      <c r="A13" s="113"/>
      <c r="B13" s="291"/>
      <c r="C13" s="12"/>
      <c r="D13" s="13"/>
      <c r="E13" s="14"/>
      <c r="F13" s="14"/>
      <c r="G13" s="62"/>
      <c r="H13" s="10"/>
      <c r="I13" s="10"/>
      <c r="J13" s="10"/>
      <c r="K13" s="292"/>
      <c r="L13" s="183"/>
      <c r="M13" s="183"/>
    </row>
    <row r="14" spans="1:13" s="40" customFormat="1" ht="13.5" customHeight="1">
      <c r="A14" s="113"/>
      <c r="B14" s="243" t="s">
        <v>55</v>
      </c>
      <c r="C14" s="86"/>
      <c r="D14" s="291"/>
      <c r="E14" s="291"/>
      <c r="F14" s="291"/>
      <c r="G14" s="291"/>
      <c r="H14" s="109"/>
      <c r="I14" s="109"/>
      <c r="J14" s="291"/>
      <c r="K14" s="292"/>
      <c r="L14" s="183"/>
      <c r="M14" s="183"/>
    </row>
    <row r="15" spans="1:13" s="40" customFormat="1" ht="13.5" customHeight="1">
      <c r="A15" s="244"/>
      <c r="B15" s="238"/>
      <c r="C15" s="239" t="s">
        <v>50</v>
      </c>
      <c r="D15" s="240"/>
      <c r="E15" s="240"/>
      <c r="F15" s="240"/>
      <c r="G15" s="241"/>
      <c r="H15" s="242"/>
      <c r="I15" s="239"/>
      <c r="J15" s="240"/>
      <c r="K15" s="246"/>
      <c r="L15" s="233"/>
      <c r="M15" s="233"/>
    </row>
    <row r="16" spans="1:13" s="40" customFormat="1" ht="13.5" customHeight="1">
      <c r="A16" s="228" t="s">
        <v>184</v>
      </c>
      <c r="B16" s="379"/>
      <c r="C16" s="368">
        <v>43020</v>
      </c>
      <c r="D16" s="369">
        <v>43029</v>
      </c>
      <c r="E16" s="369">
        <v>43049</v>
      </c>
      <c r="F16" s="370">
        <v>26000000</v>
      </c>
      <c r="G16" s="370"/>
      <c r="H16" s="69" t="s">
        <v>83</v>
      </c>
      <c r="I16" s="69" t="s">
        <v>11</v>
      </c>
      <c r="J16" s="69" t="s">
        <v>71</v>
      </c>
      <c r="K16" s="312"/>
      <c r="L16" s="183"/>
      <c r="M16" s="183"/>
    </row>
    <row r="17" spans="1:13" s="40" customFormat="1" ht="13.5" customHeight="1">
      <c r="A17" s="228" t="s">
        <v>219</v>
      </c>
      <c r="B17" s="379"/>
      <c r="C17" s="368">
        <v>43043</v>
      </c>
      <c r="D17" s="369">
        <v>43043</v>
      </c>
      <c r="E17" s="369">
        <v>43048</v>
      </c>
      <c r="F17" s="370" t="s">
        <v>71</v>
      </c>
      <c r="G17" s="370"/>
      <c r="H17" s="69" t="s">
        <v>83</v>
      </c>
      <c r="I17" s="69" t="s">
        <v>11</v>
      </c>
      <c r="J17" s="69" t="s">
        <v>71</v>
      </c>
      <c r="K17" s="292"/>
      <c r="L17" s="230"/>
      <c r="M17" s="230"/>
    </row>
    <row r="18" spans="1:13" s="40" customFormat="1" ht="13.5" customHeight="1">
      <c r="A18" s="228"/>
      <c r="B18" s="379"/>
      <c r="C18" s="368"/>
      <c r="D18" s="369"/>
      <c r="E18" s="369"/>
      <c r="F18" s="370"/>
      <c r="G18" s="370"/>
      <c r="H18" s="69"/>
      <c r="I18" s="69"/>
      <c r="J18" s="69"/>
      <c r="K18" s="317"/>
      <c r="L18" s="326"/>
      <c r="M18" s="326"/>
    </row>
    <row r="19" spans="1:13" s="40" customFormat="1" ht="13.5" customHeight="1">
      <c r="A19" s="113"/>
      <c r="B19" s="291"/>
      <c r="C19" s="247" t="s">
        <v>10</v>
      </c>
      <c r="D19" s="293"/>
      <c r="E19" s="248"/>
      <c r="F19" s="249">
        <f>SUM(F16:G17)</f>
        <v>26000000</v>
      </c>
      <c r="G19" s="62"/>
      <c r="H19" s="10"/>
      <c r="I19" s="10"/>
      <c r="J19" s="10"/>
      <c r="K19" s="292"/>
      <c r="L19" s="183"/>
      <c r="M19" s="183"/>
    </row>
    <row r="20" spans="1:13" s="76" customFormat="1" ht="15">
      <c r="A20" s="134"/>
      <c r="B20" s="291"/>
      <c r="C20" s="12"/>
      <c r="D20" s="13"/>
      <c r="E20" s="13"/>
      <c r="F20" s="14"/>
      <c r="G20" s="14"/>
      <c r="H20" s="109"/>
      <c r="I20" s="109"/>
      <c r="J20" s="109"/>
      <c r="K20" s="100"/>
      <c r="L20" s="87"/>
      <c r="M20" s="87"/>
    </row>
    <row r="21" spans="1:13" s="76" customFormat="1" ht="15">
      <c r="A21" s="113"/>
      <c r="B21" s="243" t="s">
        <v>46</v>
      </c>
      <c r="C21" s="86"/>
      <c r="D21" s="291"/>
      <c r="E21" s="291"/>
      <c r="F21" s="291"/>
      <c r="G21" s="291"/>
      <c r="H21" s="109"/>
      <c r="I21" s="109"/>
      <c r="J21" s="291"/>
      <c r="K21" s="292"/>
      <c r="L21" s="87"/>
      <c r="M21" s="87"/>
    </row>
    <row r="22" spans="1:13" s="76" customFormat="1" ht="15">
      <c r="A22" s="244"/>
      <c r="B22" s="238"/>
      <c r="C22" s="239" t="s">
        <v>50</v>
      </c>
      <c r="D22" s="240"/>
      <c r="E22" s="240"/>
      <c r="F22" s="240"/>
      <c r="G22" s="241"/>
      <c r="H22" s="242"/>
      <c r="I22" s="239"/>
      <c r="J22" s="240"/>
      <c r="K22" s="246"/>
      <c r="L22" s="160"/>
      <c r="M22" s="160"/>
    </row>
    <row r="23" spans="1:13" s="76" customFormat="1" ht="15">
      <c r="A23" s="193" t="s">
        <v>66</v>
      </c>
      <c r="B23" s="140"/>
      <c r="C23" s="196"/>
      <c r="D23" s="196"/>
      <c r="E23" s="196"/>
      <c r="F23" s="125"/>
      <c r="G23" s="162"/>
      <c r="H23" s="69"/>
      <c r="I23" s="69"/>
      <c r="J23" s="282"/>
      <c r="K23" s="292"/>
      <c r="L23" s="84"/>
      <c r="M23" s="84"/>
    </row>
    <row r="24" spans="1:13" s="76" customFormat="1" ht="15">
      <c r="A24" s="113"/>
      <c r="B24" s="140"/>
      <c r="C24" s="196"/>
      <c r="D24" s="187"/>
      <c r="E24" s="187"/>
      <c r="F24" s="128"/>
      <c r="G24" s="162"/>
      <c r="H24" s="69"/>
      <c r="I24" s="69"/>
      <c r="J24" s="69"/>
      <c r="K24" s="292"/>
      <c r="L24" s="160"/>
      <c r="M24" s="160"/>
    </row>
    <row r="25" spans="1:13" s="76" customFormat="1" ht="15">
      <c r="A25" s="77"/>
      <c r="B25" s="160"/>
      <c r="C25" s="247" t="s">
        <v>10</v>
      </c>
      <c r="D25" s="293"/>
      <c r="E25" s="248"/>
      <c r="F25" s="249">
        <f>SUM(F21:F23)</f>
        <v>0</v>
      </c>
      <c r="G25" s="291"/>
      <c r="H25" s="17"/>
      <c r="I25" s="17"/>
      <c r="J25" s="10"/>
      <c r="K25" s="82"/>
      <c r="L25" s="88"/>
      <c r="M25" s="88"/>
    </row>
    <row r="26" spans="1:13" s="76" customFormat="1" ht="15">
      <c r="A26" s="77"/>
      <c r="B26" s="160"/>
      <c r="C26" s="98"/>
      <c r="D26" s="99"/>
      <c r="E26" s="83"/>
      <c r="F26" s="83"/>
      <c r="G26" s="38"/>
      <c r="H26" s="111"/>
      <c r="I26" s="17"/>
      <c r="J26" s="10"/>
      <c r="K26" s="82"/>
      <c r="L26" s="143"/>
      <c r="M26" s="143"/>
    </row>
    <row r="27" spans="1:13" s="76" customFormat="1" ht="15">
      <c r="A27" s="113"/>
      <c r="B27" s="243" t="s">
        <v>48</v>
      </c>
      <c r="C27" s="86"/>
      <c r="D27" s="291"/>
      <c r="E27" s="291"/>
      <c r="F27" s="291"/>
      <c r="G27" s="291"/>
      <c r="H27" s="109"/>
      <c r="I27" s="109"/>
      <c r="J27" s="291"/>
      <c r="K27" s="292"/>
      <c r="L27" s="95"/>
      <c r="M27" s="95"/>
    </row>
    <row r="28" spans="1:13" s="76" customFormat="1" ht="15">
      <c r="A28" s="244"/>
      <c r="B28" s="238"/>
      <c r="C28" s="239" t="s">
        <v>50</v>
      </c>
      <c r="D28" s="240"/>
      <c r="E28" s="240"/>
      <c r="F28" s="240"/>
      <c r="G28" s="241"/>
      <c r="H28" s="242"/>
      <c r="I28" s="239"/>
      <c r="J28" s="240"/>
      <c r="K28" s="246"/>
      <c r="L28" s="96"/>
      <c r="M28" s="96"/>
    </row>
    <row r="29" spans="1:13" s="76" customFormat="1" ht="15">
      <c r="A29" s="200" t="s">
        <v>66</v>
      </c>
      <c r="B29" s="156"/>
      <c r="C29" s="197"/>
      <c r="D29" s="189"/>
      <c r="E29" s="199"/>
      <c r="F29" s="184"/>
      <c r="G29" s="141"/>
      <c r="H29" s="157"/>
      <c r="I29" s="157"/>
      <c r="J29" s="157"/>
      <c r="K29" s="82"/>
      <c r="L29" s="110"/>
      <c r="M29" s="110"/>
    </row>
    <row r="30" spans="1:13" s="76" customFormat="1" ht="15">
      <c r="A30" s="194"/>
      <c r="B30" s="156"/>
      <c r="C30" s="197"/>
      <c r="D30" s="189"/>
      <c r="E30" s="157"/>
      <c r="F30" s="184"/>
      <c r="G30" s="141"/>
      <c r="H30" s="157"/>
      <c r="I30" s="157"/>
      <c r="J30" s="157"/>
      <c r="K30" s="82"/>
      <c r="L30" s="160"/>
      <c r="M30" s="160"/>
    </row>
    <row r="31" spans="1:13" s="76" customFormat="1" ht="13.5" customHeight="1">
      <c r="A31" s="186"/>
      <c r="B31" s="9"/>
      <c r="C31" s="247" t="s">
        <v>10</v>
      </c>
      <c r="D31" s="293"/>
      <c r="E31" s="293"/>
      <c r="F31" s="249">
        <f>SUM(F29)</f>
        <v>0</v>
      </c>
      <c r="G31" s="9"/>
      <c r="H31" s="9"/>
      <c r="I31" s="9"/>
      <c r="J31" s="160"/>
      <c r="K31" s="161"/>
      <c r="L31" s="138"/>
      <c r="M31" s="138"/>
    </row>
    <row r="32" spans="1:13" s="76" customFormat="1" ht="13.5" customHeight="1">
      <c r="A32" s="147" t="s">
        <v>16</v>
      </c>
      <c r="B32" s="101"/>
      <c r="C32" s="102"/>
      <c r="D32" s="102"/>
      <c r="E32" s="102"/>
      <c r="F32" s="101"/>
      <c r="G32" s="103"/>
      <c r="H32" s="104"/>
      <c r="I32" s="104"/>
      <c r="J32" s="102"/>
      <c r="K32" s="105" t="s">
        <v>16</v>
      </c>
      <c r="L32" s="129"/>
      <c r="M32" s="129"/>
    </row>
    <row r="33" spans="1:13" s="76" customFormat="1" ht="13.5" customHeight="1">
      <c r="A33" s="295"/>
      <c r="B33" s="296"/>
      <c r="C33" s="297"/>
      <c r="D33" s="297"/>
      <c r="E33" s="297"/>
      <c r="F33" s="296"/>
      <c r="G33" s="298"/>
      <c r="H33" s="299"/>
      <c r="I33" s="299"/>
      <c r="J33" s="297"/>
      <c r="K33" s="203"/>
      <c r="L33" s="160"/>
      <c r="M33" s="160"/>
    </row>
    <row r="34" spans="1:13" s="76" customFormat="1" ht="13.5" customHeight="1">
      <c r="A34" s="113"/>
      <c r="B34" s="243" t="s">
        <v>12</v>
      </c>
      <c r="C34" s="86"/>
      <c r="D34" s="291"/>
      <c r="E34" s="291"/>
      <c r="F34" s="291"/>
      <c r="G34" s="291"/>
      <c r="H34" s="109"/>
      <c r="I34" s="109"/>
      <c r="J34" s="291"/>
      <c r="K34" s="292"/>
      <c r="L34" s="119"/>
      <c r="M34" s="119"/>
    </row>
    <row r="35" spans="1:13" s="76" customFormat="1" ht="13.5" customHeight="1">
      <c r="A35" s="244"/>
      <c r="B35" s="238"/>
      <c r="C35" s="239" t="s">
        <v>13</v>
      </c>
      <c r="D35" s="240"/>
      <c r="E35" s="240"/>
      <c r="F35" s="240"/>
      <c r="G35" s="241"/>
      <c r="H35" s="242"/>
      <c r="I35" s="239"/>
      <c r="J35" s="240"/>
      <c r="K35" s="246"/>
      <c r="L35" s="137"/>
      <c r="M35" s="137"/>
    </row>
    <row r="36" spans="1:13" s="76" customFormat="1" ht="13.5" customHeight="1">
      <c r="A36" s="193" t="s">
        <v>66</v>
      </c>
      <c r="B36" s="291"/>
      <c r="C36" s="191"/>
      <c r="D36" s="201"/>
      <c r="E36" s="201"/>
      <c r="F36" s="80"/>
      <c r="G36" s="80"/>
      <c r="H36" s="69"/>
      <c r="I36" s="69"/>
      <c r="J36" s="69"/>
      <c r="K36" s="161"/>
      <c r="L36" s="160"/>
      <c r="M36" s="160"/>
    </row>
    <row r="37" spans="1:13" s="76" customFormat="1" ht="13.5" customHeight="1">
      <c r="A37" s="113"/>
      <c r="B37" s="291"/>
      <c r="C37" s="191"/>
      <c r="D37" s="201"/>
      <c r="E37" s="201"/>
      <c r="F37" s="80"/>
      <c r="G37" s="80"/>
      <c r="H37" s="69"/>
      <c r="I37" s="69"/>
      <c r="J37" s="69"/>
      <c r="K37" s="161"/>
      <c r="L37" s="160"/>
      <c r="M37" s="160"/>
    </row>
    <row r="38" spans="1:13" s="76" customFormat="1" ht="15">
      <c r="A38" s="244"/>
      <c r="B38" s="245"/>
      <c r="C38" s="239" t="s">
        <v>70</v>
      </c>
      <c r="D38" s="240"/>
      <c r="E38" s="240"/>
      <c r="F38" s="240"/>
      <c r="G38" s="241"/>
      <c r="H38" s="242"/>
      <c r="I38" s="239"/>
      <c r="J38" s="240"/>
      <c r="K38" s="246"/>
      <c r="L38" s="133"/>
      <c r="M38" s="133"/>
    </row>
    <row r="39" spans="1:11" s="76" customFormat="1" ht="15" customHeight="1">
      <c r="A39" s="193" t="s">
        <v>66</v>
      </c>
      <c r="B39" s="291"/>
      <c r="C39" s="191"/>
      <c r="D39" s="201"/>
      <c r="E39" s="201"/>
      <c r="F39" s="125"/>
      <c r="G39" s="125"/>
      <c r="H39" s="17"/>
      <c r="I39" s="127"/>
      <c r="J39" s="10"/>
      <c r="K39" s="50"/>
    </row>
    <row r="40" spans="1:11" s="76" customFormat="1" ht="15" customHeight="1">
      <c r="A40" s="113"/>
      <c r="B40" s="291"/>
      <c r="C40" s="191"/>
      <c r="D40" s="201"/>
      <c r="E40" s="201"/>
      <c r="F40" s="125"/>
      <c r="G40" s="125"/>
      <c r="H40" s="17"/>
      <c r="I40" s="127"/>
      <c r="J40" s="10"/>
      <c r="K40" s="50"/>
    </row>
    <row r="41" spans="1:11" s="76" customFormat="1" ht="15" customHeight="1">
      <c r="A41" s="77"/>
      <c r="B41" s="8"/>
      <c r="C41" s="251" t="s">
        <v>10</v>
      </c>
      <c r="D41" s="252"/>
      <c r="E41" s="253"/>
      <c r="F41" s="254">
        <f>SUM(F36:G39)</f>
        <v>0</v>
      </c>
      <c r="G41" s="15"/>
      <c r="H41" s="17"/>
      <c r="I41" s="17"/>
      <c r="J41" s="17"/>
      <c r="K41" s="50"/>
    </row>
    <row r="42" spans="1:13" s="76" customFormat="1" ht="15">
      <c r="A42" s="77"/>
      <c r="B42" s="8"/>
      <c r="C42" s="160"/>
      <c r="D42" s="160"/>
      <c r="E42" s="160"/>
      <c r="F42" s="160"/>
      <c r="G42" s="15"/>
      <c r="H42" s="17"/>
      <c r="I42" s="17"/>
      <c r="J42" s="17"/>
      <c r="K42" s="82"/>
      <c r="L42" s="135"/>
      <c r="M42" s="135"/>
    </row>
    <row r="43" spans="1:13" s="76" customFormat="1" ht="15">
      <c r="A43" s="113"/>
      <c r="B43" s="243" t="s">
        <v>41</v>
      </c>
      <c r="C43" s="86"/>
      <c r="D43" s="291"/>
      <c r="E43" s="291"/>
      <c r="F43" s="291"/>
      <c r="G43" s="291"/>
      <c r="H43" s="109"/>
      <c r="I43" s="109"/>
      <c r="J43" s="291"/>
      <c r="K43" s="292"/>
      <c r="L43" s="120"/>
      <c r="M43" s="120"/>
    </row>
    <row r="44" spans="1:13" s="76" customFormat="1" ht="15">
      <c r="A44" s="244"/>
      <c r="B44" s="238"/>
      <c r="C44" s="239" t="s">
        <v>20</v>
      </c>
      <c r="D44" s="240"/>
      <c r="E44" s="240"/>
      <c r="F44" s="240"/>
      <c r="G44" s="241"/>
      <c r="H44" s="242"/>
      <c r="I44" s="239"/>
      <c r="J44" s="240"/>
      <c r="K44" s="246"/>
      <c r="L44" s="160"/>
      <c r="M44" s="160"/>
    </row>
    <row r="45" spans="1:13" s="76" customFormat="1" ht="15">
      <c r="A45" s="193" t="s">
        <v>66</v>
      </c>
      <c r="B45" s="308"/>
      <c r="C45" s="191"/>
      <c r="D45" s="201"/>
      <c r="E45" s="201"/>
      <c r="F45" s="308"/>
      <c r="G45" s="125"/>
      <c r="H45" s="17"/>
      <c r="I45" s="127"/>
      <c r="J45" s="10"/>
      <c r="K45" s="82"/>
      <c r="L45" s="160"/>
      <c r="M45" s="160"/>
    </row>
    <row r="46" spans="1:13" s="76" customFormat="1" ht="15">
      <c r="A46" s="244"/>
      <c r="B46" s="245"/>
      <c r="C46" s="239" t="s">
        <v>47</v>
      </c>
      <c r="D46" s="240"/>
      <c r="E46" s="240"/>
      <c r="F46" s="240"/>
      <c r="G46" s="241"/>
      <c r="H46" s="242"/>
      <c r="I46" s="239"/>
      <c r="J46" s="240"/>
      <c r="K46" s="246"/>
      <c r="L46" s="148"/>
      <c r="M46" s="148"/>
    </row>
    <row r="47" spans="1:13" s="76" customFormat="1" ht="15">
      <c r="A47" s="193" t="s">
        <v>66</v>
      </c>
      <c r="B47" s="305"/>
      <c r="C47" s="191"/>
      <c r="D47" s="201"/>
      <c r="E47" s="201"/>
      <c r="F47" s="305"/>
      <c r="G47" s="125"/>
      <c r="H47" s="17"/>
      <c r="I47" s="127"/>
      <c r="J47" s="10"/>
      <c r="K47" s="82"/>
      <c r="L47" s="160"/>
      <c r="M47" s="160"/>
    </row>
    <row r="48" spans="1:13" s="76" customFormat="1" ht="15">
      <c r="A48" s="244"/>
      <c r="B48" s="245"/>
      <c r="C48" s="239" t="s">
        <v>42</v>
      </c>
      <c r="D48" s="240"/>
      <c r="E48" s="240"/>
      <c r="F48" s="240"/>
      <c r="G48" s="241"/>
      <c r="H48" s="242"/>
      <c r="I48" s="239"/>
      <c r="J48" s="240"/>
      <c r="K48" s="246"/>
      <c r="L48" s="120"/>
      <c r="M48" s="120"/>
    </row>
    <row r="49" spans="1:13" s="76" customFormat="1" ht="15" customHeight="1">
      <c r="A49" s="228" t="s">
        <v>223</v>
      </c>
      <c r="B49" s="331"/>
      <c r="C49" s="380">
        <v>43043</v>
      </c>
      <c r="D49" s="369">
        <v>43043</v>
      </c>
      <c r="E49" s="369">
        <v>43053</v>
      </c>
      <c r="F49" s="394">
        <v>27030000</v>
      </c>
      <c r="G49" s="394"/>
      <c r="H49" s="17" t="s">
        <v>224</v>
      </c>
      <c r="I49" s="391" t="s">
        <v>225</v>
      </c>
      <c r="J49" s="69" t="s">
        <v>169</v>
      </c>
      <c r="K49" s="195"/>
      <c r="L49" s="190">
        <f>DAYS360(C49,D49)</f>
        <v>0</v>
      </c>
      <c r="M49" s="206"/>
    </row>
    <row r="50" spans="1:13" s="76" customFormat="1" ht="15" customHeight="1">
      <c r="A50" s="228" t="s">
        <v>226</v>
      </c>
      <c r="B50" s="331"/>
      <c r="C50" s="380">
        <v>43048</v>
      </c>
      <c r="D50" s="369">
        <v>43053</v>
      </c>
      <c r="E50" s="369">
        <v>43058</v>
      </c>
      <c r="F50" s="394">
        <v>13500000</v>
      </c>
      <c r="G50" s="394"/>
      <c r="H50" s="17" t="s">
        <v>224</v>
      </c>
      <c r="I50" s="391" t="s">
        <v>11</v>
      </c>
      <c r="J50" s="69" t="s">
        <v>15</v>
      </c>
      <c r="K50" s="400"/>
      <c r="L50" s="372"/>
      <c r="M50" s="373"/>
    </row>
    <row r="51" spans="1:13" s="76" customFormat="1" ht="15" customHeight="1">
      <c r="A51" s="228" t="s">
        <v>227</v>
      </c>
      <c r="B51" s="331"/>
      <c r="C51" s="380">
        <v>43049</v>
      </c>
      <c r="D51" s="369">
        <v>43058</v>
      </c>
      <c r="E51" s="369">
        <v>43065</v>
      </c>
      <c r="F51" s="394">
        <v>18000000</v>
      </c>
      <c r="G51" s="394"/>
      <c r="H51" s="17" t="s">
        <v>224</v>
      </c>
      <c r="I51" s="391" t="s">
        <v>11</v>
      </c>
      <c r="J51" s="69" t="s">
        <v>15</v>
      </c>
      <c r="K51" s="400"/>
      <c r="L51" s="372"/>
      <c r="M51" s="373"/>
    </row>
    <row r="52" spans="1:13" s="76" customFormat="1" ht="15">
      <c r="A52" s="244"/>
      <c r="B52" s="245"/>
      <c r="C52" s="239" t="s">
        <v>49</v>
      </c>
      <c r="D52" s="240"/>
      <c r="E52" s="240"/>
      <c r="F52" s="240"/>
      <c r="G52" s="241"/>
      <c r="H52" s="242"/>
      <c r="I52" s="239"/>
      <c r="J52" s="240"/>
      <c r="K52" s="246"/>
      <c r="L52" s="95"/>
      <c r="M52" s="95"/>
    </row>
    <row r="53" spans="1:13" s="76" customFormat="1" ht="15">
      <c r="A53" s="193" t="s">
        <v>66</v>
      </c>
      <c r="B53" s="308"/>
      <c r="C53" s="191"/>
      <c r="D53" s="201"/>
      <c r="E53" s="201"/>
      <c r="F53" s="125"/>
      <c r="G53" s="125"/>
      <c r="H53" s="17"/>
      <c r="I53" s="127"/>
      <c r="J53" s="10"/>
      <c r="K53" s="82"/>
      <c r="L53" s="149"/>
      <c r="M53" s="149"/>
    </row>
    <row r="54" spans="1:13" s="76" customFormat="1" ht="15">
      <c r="A54" s="244"/>
      <c r="B54" s="245"/>
      <c r="C54" s="239" t="s">
        <v>35</v>
      </c>
      <c r="D54" s="240"/>
      <c r="E54" s="240"/>
      <c r="F54" s="240"/>
      <c r="G54" s="241"/>
      <c r="H54" s="242"/>
      <c r="I54" s="239"/>
      <c r="J54" s="240"/>
      <c r="K54" s="246"/>
      <c r="L54" s="95"/>
      <c r="M54" s="95"/>
    </row>
    <row r="55" spans="1:13" s="76" customFormat="1" ht="15" customHeight="1">
      <c r="A55" s="193" t="s">
        <v>66</v>
      </c>
      <c r="B55" s="324"/>
      <c r="C55" s="191"/>
      <c r="D55" s="201"/>
      <c r="E55" s="201"/>
      <c r="F55" s="125"/>
      <c r="G55" s="125"/>
      <c r="H55" s="17"/>
      <c r="I55" s="127"/>
      <c r="J55" s="10"/>
      <c r="K55" s="195"/>
      <c r="L55" s="190">
        <f>DAYS360(C55,D55)</f>
        <v>0</v>
      </c>
      <c r="M55" s="206"/>
    </row>
    <row r="56" spans="1:13" s="76" customFormat="1" ht="15">
      <c r="A56" s="244"/>
      <c r="B56" s="245"/>
      <c r="C56" s="239" t="s">
        <v>23</v>
      </c>
      <c r="D56" s="240"/>
      <c r="E56" s="240"/>
      <c r="F56" s="240"/>
      <c r="G56" s="241"/>
      <c r="H56" s="242"/>
      <c r="I56" s="239"/>
      <c r="J56" s="240"/>
      <c r="K56" s="246"/>
      <c r="L56" s="110"/>
      <c r="M56" s="110"/>
    </row>
    <row r="57" spans="1:13" s="76" customFormat="1" ht="15" customHeight="1">
      <c r="A57" s="228" t="s">
        <v>226</v>
      </c>
      <c r="B57" s="331"/>
      <c r="C57" s="380">
        <v>43048</v>
      </c>
      <c r="D57" s="369">
        <v>43048</v>
      </c>
      <c r="E57" s="369">
        <v>43053</v>
      </c>
      <c r="F57" s="394">
        <v>13500000</v>
      </c>
      <c r="G57" s="394"/>
      <c r="H57" s="17" t="s">
        <v>224</v>
      </c>
      <c r="I57" s="391" t="s">
        <v>11</v>
      </c>
      <c r="J57" s="69" t="s">
        <v>15</v>
      </c>
      <c r="K57" s="195"/>
      <c r="L57" s="190">
        <f>DAYS360(C57,D57)</f>
        <v>0</v>
      </c>
      <c r="M57" s="206"/>
    </row>
    <row r="58" spans="1:13" s="76" customFormat="1" ht="15" customHeight="1">
      <c r="A58" s="228" t="s">
        <v>227</v>
      </c>
      <c r="B58" s="331"/>
      <c r="C58" s="380">
        <v>43049</v>
      </c>
      <c r="D58" s="369">
        <v>43053</v>
      </c>
      <c r="E58" s="369">
        <v>43057</v>
      </c>
      <c r="F58" s="394">
        <v>7000000</v>
      </c>
      <c r="G58" s="394"/>
      <c r="H58" s="17" t="s">
        <v>224</v>
      </c>
      <c r="I58" s="391" t="s">
        <v>11</v>
      </c>
      <c r="J58" s="69" t="s">
        <v>15</v>
      </c>
      <c r="K58" s="400"/>
      <c r="L58" s="372"/>
      <c r="M58" s="373"/>
    </row>
    <row r="59" spans="1:13" s="76" customFormat="1" ht="15">
      <c r="A59" s="113"/>
      <c r="B59" s="323"/>
      <c r="C59" s="191"/>
      <c r="D59" s="201"/>
      <c r="E59" s="201"/>
      <c r="F59" s="125"/>
      <c r="G59" s="125"/>
      <c r="H59" s="17"/>
      <c r="I59" s="127"/>
      <c r="J59" s="10"/>
      <c r="K59" s="82"/>
      <c r="L59" s="160"/>
      <c r="M59" s="160"/>
    </row>
    <row r="60" spans="1:13" s="76" customFormat="1" ht="15">
      <c r="A60" s="113"/>
      <c r="B60" s="160"/>
      <c r="C60" s="251" t="s">
        <v>10</v>
      </c>
      <c r="D60" s="252"/>
      <c r="E60" s="253"/>
      <c r="F60" s="254">
        <f>SUM(F45:F58)</f>
        <v>79030000</v>
      </c>
      <c r="G60" s="23"/>
      <c r="H60" s="17"/>
      <c r="I60" s="17"/>
      <c r="J60" s="10"/>
      <c r="K60" s="82"/>
      <c r="L60" s="95"/>
      <c r="M60" s="95"/>
    </row>
    <row r="61" spans="1:13" s="76" customFormat="1" ht="15">
      <c r="A61" s="113"/>
      <c r="B61" s="18"/>
      <c r="C61" s="12"/>
      <c r="D61" s="13"/>
      <c r="E61" s="13"/>
      <c r="F61" s="14"/>
      <c r="G61" s="23"/>
      <c r="H61" s="17"/>
      <c r="I61" s="17"/>
      <c r="J61" s="10"/>
      <c r="K61" s="144"/>
      <c r="L61" s="95"/>
      <c r="M61" s="95"/>
    </row>
    <row r="62" spans="1:11" ht="15">
      <c r="A62" s="113"/>
      <c r="B62" s="291"/>
      <c r="C62" s="291"/>
      <c r="D62" s="291"/>
      <c r="E62" s="291"/>
      <c r="F62" s="291"/>
      <c r="G62" s="291"/>
      <c r="H62" s="17"/>
      <c r="I62" s="17"/>
      <c r="J62" s="10"/>
      <c r="K62" s="144"/>
    </row>
    <row r="63" spans="1:11" ht="15">
      <c r="A63" s="113"/>
      <c r="B63" s="66"/>
      <c r="C63" s="67"/>
      <c r="D63" s="12"/>
      <c r="E63" s="12"/>
      <c r="F63" s="14"/>
      <c r="G63" s="291"/>
      <c r="H63" s="17"/>
      <c r="I63" s="17"/>
      <c r="J63" s="10"/>
      <c r="K63" s="145"/>
    </row>
    <row r="64" spans="1:11" ht="15">
      <c r="A64" s="113"/>
      <c r="B64" s="255" t="s">
        <v>24</v>
      </c>
      <c r="C64" s="256" t="s">
        <v>10</v>
      </c>
      <c r="D64" s="257"/>
      <c r="E64" s="257"/>
      <c r="F64" s="254">
        <f>F12+F25+F41+F60+F31+F19</f>
        <v>110330000</v>
      </c>
      <c r="G64" s="291"/>
      <c r="H64" s="17"/>
      <c r="I64" s="17"/>
      <c r="J64" s="10"/>
      <c r="K64" s="145"/>
    </row>
    <row r="65" spans="1:11" ht="15">
      <c r="A65" s="77"/>
      <c r="B65" s="291"/>
      <c r="C65" s="18"/>
      <c r="D65" s="18"/>
      <c r="E65" s="18"/>
      <c r="F65" s="291"/>
      <c r="G65" s="62"/>
      <c r="H65" s="17"/>
      <c r="I65" s="17"/>
      <c r="J65" s="18"/>
      <c r="K65" s="145"/>
    </row>
    <row r="66" spans="1:11" ht="15">
      <c r="A66" s="147" t="s">
        <v>18</v>
      </c>
      <c r="B66" s="101"/>
      <c r="C66" s="102"/>
      <c r="D66" s="102"/>
      <c r="E66" s="102"/>
      <c r="F66" s="101"/>
      <c r="G66" s="103"/>
      <c r="H66" s="104"/>
      <c r="I66" s="104"/>
      <c r="J66" s="102"/>
      <c r="K66" s="105" t="s">
        <v>18</v>
      </c>
    </row>
    <row r="67" spans="1:11" ht="47.25">
      <c r="A67" s="300"/>
      <c r="B67" s="301"/>
      <c r="C67" s="302"/>
      <c r="D67" s="302"/>
      <c r="E67" s="302"/>
      <c r="F67" s="294" t="str">
        <f>+C1</f>
        <v>Williams Brazil</v>
      </c>
      <c r="G67" s="294"/>
      <c r="H67" s="303"/>
      <c r="I67" s="303"/>
      <c r="J67" s="303"/>
      <c r="K67" s="215"/>
    </row>
    <row r="68" spans="1:11" ht="25.5">
      <c r="A68" s="52"/>
      <c r="B68" s="24"/>
      <c r="C68" s="28"/>
      <c r="D68" s="28"/>
      <c r="E68" s="28"/>
      <c r="F68" s="29" t="str">
        <f>+C2</f>
        <v>SUGAR LINE UP edition 01.11.2017</v>
      </c>
      <c r="G68" s="29"/>
      <c r="H68" s="28"/>
      <c r="I68" s="28"/>
      <c r="J68" s="28"/>
      <c r="K68" s="49"/>
    </row>
    <row r="69" spans="1:11" s="76" customFormat="1" ht="15">
      <c r="A69" s="52"/>
      <c r="B69" s="28"/>
      <c r="C69" s="28"/>
      <c r="D69" s="28"/>
      <c r="E69" s="28"/>
      <c r="F69" s="30"/>
      <c r="G69" s="30"/>
      <c r="H69" s="28"/>
      <c r="I69" s="28"/>
      <c r="J69" s="28"/>
      <c r="K69" s="49"/>
    </row>
    <row r="70" spans="1:11" s="76" customFormat="1" ht="15">
      <c r="A70" s="52"/>
      <c r="B70" s="28"/>
      <c r="C70" s="28"/>
      <c r="D70" s="28"/>
      <c r="E70" s="28"/>
      <c r="F70" s="28"/>
      <c r="G70" s="28"/>
      <c r="H70" s="28"/>
      <c r="I70" s="28"/>
      <c r="J70" s="28"/>
      <c r="K70" s="49"/>
    </row>
    <row r="71" spans="1:11" ht="15">
      <c r="A71" s="510" t="s">
        <v>25</v>
      </c>
      <c r="B71" s="511"/>
      <c r="C71" s="22"/>
      <c r="D71" s="22"/>
      <c r="E71" s="22"/>
      <c r="F71" s="22"/>
      <c r="G71" s="22"/>
      <c r="H71" s="27"/>
      <c r="I71" s="27"/>
      <c r="J71" s="31"/>
      <c r="K71" s="50"/>
    </row>
    <row r="72" spans="1:11" ht="15">
      <c r="A72" s="270" t="s">
        <v>45</v>
      </c>
      <c r="B72" s="125">
        <f>+F12</f>
        <v>5300000</v>
      </c>
      <c r="C72" s="22"/>
      <c r="D72" s="22"/>
      <c r="E72" s="22"/>
      <c r="F72" s="22"/>
      <c r="G72" s="22"/>
      <c r="H72" s="27"/>
      <c r="I72" s="27"/>
      <c r="J72" s="31"/>
      <c r="K72" s="53"/>
    </row>
    <row r="73" spans="1:11" ht="15">
      <c r="A73" s="270" t="s">
        <v>55</v>
      </c>
      <c r="B73" s="125">
        <f>F19</f>
        <v>26000000</v>
      </c>
      <c r="C73" s="22"/>
      <c r="D73" s="22"/>
      <c r="E73" s="22"/>
      <c r="F73" s="22"/>
      <c r="G73" s="22"/>
      <c r="H73" s="27"/>
      <c r="I73" s="27"/>
      <c r="J73" s="31"/>
      <c r="K73" s="53"/>
    </row>
    <row r="74" spans="1:11" s="76" customFormat="1" ht="15">
      <c r="A74" s="270" t="s">
        <v>46</v>
      </c>
      <c r="B74" s="125">
        <f>F25</f>
        <v>0</v>
      </c>
      <c r="C74" s="22"/>
      <c r="D74" s="22"/>
      <c r="E74" s="22"/>
      <c r="F74" s="22"/>
      <c r="G74" s="22"/>
      <c r="H74" s="27"/>
      <c r="I74" s="27"/>
      <c r="J74" s="31"/>
      <c r="K74" s="53"/>
    </row>
    <row r="75" spans="1:11" s="76" customFormat="1" ht="15">
      <c r="A75" s="270" t="s">
        <v>48</v>
      </c>
      <c r="B75" s="125">
        <f>F31</f>
        <v>0</v>
      </c>
      <c r="C75" s="22"/>
      <c r="D75" s="22"/>
      <c r="E75" s="22"/>
      <c r="F75" s="22"/>
      <c r="G75" s="22"/>
      <c r="H75" s="27"/>
      <c r="I75" s="27"/>
      <c r="J75" s="31"/>
      <c r="K75" s="53"/>
    </row>
    <row r="76" spans="1:11" s="76" customFormat="1" ht="15">
      <c r="A76" s="270" t="s">
        <v>12</v>
      </c>
      <c r="B76" s="125">
        <f>F41</f>
        <v>0</v>
      </c>
      <c r="C76" s="22"/>
      <c r="D76" s="22"/>
      <c r="E76" s="22"/>
      <c r="F76" s="22"/>
      <c r="G76" s="22"/>
      <c r="H76" s="27"/>
      <c r="I76" s="27"/>
      <c r="J76" s="31"/>
      <c r="K76" s="53"/>
    </row>
    <row r="77" spans="1:11" s="76" customFormat="1" ht="15">
      <c r="A77" s="270" t="s">
        <v>41</v>
      </c>
      <c r="B77" s="125">
        <f>F60</f>
        <v>79030000</v>
      </c>
      <c r="C77" s="22"/>
      <c r="D77" s="22"/>
      <c r="E77" s="22"/>
      <c r="F77" s="22"/>
      <c r="G77" s="22"/>
      <c r="H77" s="27"/>
      <c r="I77" s="27"/>
      <c r="J77" s="31"/>
      <c r="K77" s="53"/>
    </row>
    <row r="78" spans="1:11" ht="15">
      <c r="A78" s="286" t="s">
        <v>26</v>
      </c>
      <c r="B78" s="268">
        <f>SUM(B72:B77)</f>
        <v>110330000</v>
      </c>
      <c r="C78" s="22"/>
      <c r="D78" s="22"/>
      <c r="E78" s="22"/>
      <c r="F78" s="22"/>
      <c r="G78" s="22"/>
      <c r="H78" s="27"/>
      <c r="I78" s="27"/>
      <c r="J78" s="22"/>
      <c r="K78" s="55"/>
    </row>
    <row r="79" spans="1:11" ht="15">
      <c r="A79" s="48"/>
      <c r="B79" s="160"/>
      <c r="C79" s="22"/>
      <c r="D79" s="22"/>
      <c r="E79" s="22"/>
      <c r="F79" s="22"/>
      <c r="G79" s="22"/>
      <c r="H79" s="27"/>
      <c r="I79" s="27"/>
      <c r="J79" s="22"/>
      <c r="K79" s="55"/>
    </row>
    <row r="80" spans="1:11" ht="15">
      <c r="A80" s="48"/>
      <c r="B80" s="65"/>
      <c r="C80" s="22"/>
      <c r="D80" s="22"/>
      <c r="E80" s="22"/>
      <c r="F80" s="22"/>
      <c r="G80" s="22"/>
      <c r="H80" s="27"/>
      <c r="I80" s="27"/>
      <c r="J80" s="22"/>
      <c r="K80" s="55"/>
    </row>
    <row r="81" spans="1:11" ht="15">
      <c r="A81" s="56"/>
      <c r="B81" s="43"/>
      <c r="C81" s="22"/>
      <c r="D81" s="22"/>
      <c r="E81" s="22"/>
      <c r="F81" s="22"/>
      <c r="G81" s="22"/>
      <c r="H81" s="27"/>
      <c r="I81" s="27"/>
      <c r="J81" s="22"/>
      <c r="K81" s="57"/>
    </row>
    <row r="82" spans="1:11" ht="15">
      <c r="A82" s="56"/>
      <c r="B82" s="43"/>
      <c r="C82" s="22"/>
      <c r="D82" s="22"/>
      <c r="E82" s="22"/>
      <c r="F82" s="22"/>
      <c r="G82" s="22"/>
      <c r="H82" s="27"/>
      <c r="I82" s="27"/>
      <c r="J82" s="22"/>
      <c r="K82" s="57"/>
    </row>
    <row r="83" spans="1:11" s="76" customFormat="1" ht="15">
      <c r="A83" s="56"/>
      <c r="B83" s="43"/>
      <c r="C83" s="22"/>
      <c r="D83" s="22"/>
      <c r="E83" s="22"/>
      <c r="F83" s="22"/>
      <c r="G83" s="22"/>
      <c r="H83" s="27"/>
      <c r="I83" s="27"/>
      <c r="J83" s="22"/>
      <c r="K83" s="57"/>
    </row>
    <row r="84" spans="1:11" ht="15">
      <c r="A84" s="58"/>
      <c r="B84" s="34"/>
      <c r="C84" s="22"/>
      <c r="D84" s="22"/>
      <c r="E84" s="22"/>
      <c r="F84" s="22"/>
      <c r="G84" s="22"/>
      <c r="H84" s="27"/>
      <c r="I84" s="27"/>
      <c r="J84" s="22"/>
      <c r="K84" s="57"/>
    </row>
    <row r="85" spans="1:11" ht="15">
      <c r="A85" s="510" t="s">
        <v>40</v>
      </c>
      <c r="B85" s="511"/>
      <c r="C85" s="22"/>
      <c r="D85" s="22"/>
      <c r="E85" s="22"/>
      <c r="F85" s="22"/>
      <c r="G85" s="22"/>
      <c r="H85" s="27"/>
      <c r="I85" s="27"/>
      <c r="J85" s="22"/>
      <c r="K85" s="57"/>
    </row>
    <row r="86" spans="1:11" ht="15">
      <c r="A86" s="270" t="s">
        <v>53</v>
      </c>
      <c r="B86" s="125">
        <f>SUMIF($H$10:$H$61,"A45",$F$10:$F$61)</f>
        <v>31300000</v>
      </c>
      <c r="C86" s="22"/>
      <c r="D86" s="22"/>
      <c r="E86" s="22"/>
      <c r="F86" s="22"/>
      <c r="G86" s="22"/>
      <c r="H86" s="27"/>
      <c r="I86" s="27"/>
      <c r="J86" s="22"/>
      <c r="K86" s="57"/>
    </row>
    <row r="87" spans="1:11" ht="15">
      <c r="A87" s="270" t="s">
        <v>52</v>
      </c>
      <c r="B87" s="125">
        <f>SUMIF($H$10:$H$61,"B150",$F$10:$G$61)</f>
        <v>79030000</v>
      </c>
      <c r="C87" s="22"/>
      <c r="D87" s="22"/>
      <c r="E87" s="22"/>
      <c r="F87" s="22"/>
      <c r="G87" s="22"/>
      <c r="H87" s="27"/>
      <c r="I87" s="27"/>
      <c r="J87" s="22"/>
      <c r="K87" s="57"/>
    </row>
    <row r="88" spans="1:11" s="76" customFormat="1" ht="15">
      <c r="A88" s="270" t="s">
        <v>71</v>
      </c>
      <c r="B88" s="125">
        <f>SUMIF($H$10:$H$61,"TBC",$F$10:$G$61)</f>
        <v>0</v>
      </c>
      <c r="C88" s="22"/>
      <c r="D88" s="22"/>
      <c r="E88" s="22"/>
      <c r="F88" s="22"/>
      <c r="G88" s="22"/>
      <c r="H88" s="27"/>
      <c r="I88" s="27"/>
      <c r="J88" s="22"/>
      <c r="K88" s="57"/>
    </row>
    <row r="89" spans="1:11" ht="15">
      <c r="A89" s="286" t="s">
        <v>26</v>
      </c>
      <c r="B89" s="268">
        <f>SUM(B86:B88)</f>
        <v>110330000</v>
      </c>
      <c r="C89" s="22"/>
      <c r="D89" s="22"/>
      <c r="E89" s="22"/>
      <c r="F89" s="22"/>
      <c r="G89" s="22"/>
      <c r="H89" s="27"/>
      <c r="I89" s="27"/>
      <c r="J89" s="22"/>
      <c r="K89" s="146"/>
    </row>
    <row r="90" spans="1:11" ht="15">
      <c r="A90" s="58"/>
      <c r="B90" s="34"/>
      <c r="C90" s="22"/>
      <c r="D90" s="22"/>
      <c r="E90" s="22"/>
      <c r="F90" s="22"/>
      <c r="G90" s="22"/>
      <c r="H90" s="27"/>
      <c r="I90" s="27"/>
      <c r="J90" s="27"/>
      <c r="K90" s="146"/>
    </row>
    <row r="91" spans="1:11" ht="15">
      <c r="A91" s="59"/>
      <c r="B91" s="68"/>
      <c r="C91" s="22"/>
      <c r="D91" s="22"/>
      <c r="E91" s="22"/>
      <c r="F91" s="22"/>
      <c r="G91" s="22"/>
      <c r="H91" s="27"/>
      <c r="I91" s="27"/>
      <c r="J91" s="27"/>
      <c r="K91" s="126"/>
    </row>
    <row r="92" spans="1:11" ht="15">
      <c r="A92" s="48"/>
      <c r="B92" s="160"/>
      <c r="C92" s="22"/>
      <c r="D92" s="22"/>
      <c r="E92" s="22"/>
      <c r="F92" s="22"/>
      <c r="G92" s="22"/>
      <c r="H92" s="27"/>
      <c r="I92" s="27"/>
      <c r="J92" s="27"/>
      <c r="K92" s="126"/>
    </row>
    <row r="93" spans="1:11" ht="15">
      <c r="A93" s="48"/>
      <c r="B93" s="160"/>
      <c r="C93" s="160"/>
      <c r="D93" s="160"/>
      <c r="E93" s="160"/>
      <c r="F93" s="160"/>
      <c r="G93" s="160"/>
      <c r="H93" s="160"/>
      <c r="I93" s="160"/>
      <c r="J93" s="160"/>
      <c r="K93" s="126"/>
    </row>
    <row r="94" spans="1:11" ht="15">
      <c r="A94" s="48"/>
      <c r="B94" s="160"/>
      <c r="C94" s="160"/>
      <c r="D94" s="160"/>
      <c r="E94" s="160"/>
      <c r="F94" s="160"/>
      <c r="G94" s="160"/>
      <c r="H94" s="160"/>
      <c r="I94" s="160"/>
      <c r="J94" s="160"/>
      <c r="K94" s="126"/>
    </row>
    <row r="95" spans="1:11" ht="15">
      <c r="A95" s="48"/>
      <c r="B95" s="160"/>
      <c r="C95" s="160"/>
      <c r="D95" s="160"/>
      <c r="E95" s="160"/>
      <c r="F95" s="160"/>
      <c r="G95" s="160"/>
      <c r="H95" s="160"/>
      <c r="I95" s="160"/>
      <c r="J95" s="160"/>
      <c r="K95" s="161"/>
    </row>
    <row r="96" spans="1:11" ht="15">
      <c r="A96" s="48"/>
      <c r="B96" s="160"/>
      <c r="C96" s="160"/>
      <c r="D96" s="160"/>
      <c r="E96" s="160"/>
      <c r="F96" s="160"/>
      <c r="G96" s="160"/>
      <c r="H96" s="160"/>
      <c r="I96" s="160"/>
      <c r="J96" s="160"/>
      <c r="K96" s="161"/>
    </row>
    <row r="97" spans="1:11" ht="15">
      <c r="A97" s="79" t="s">
        <v>63</v>
      </c>
      <c r="B97" s="106"/>
      <c r="C97" s="106"/>
      <c r="D97" s="106"/>
      <c r="E97" s="106"/>
      <c r="F97" s="106"/>
      <c r="G97" s="106"/>
      <c r="H97" s="107"/>
      <c r="I97" s="106"/>
      <c r="J97" s="106"/>
      <c r="K97" s="108" t="s">
        <v>63</v>
      </c>
    </row>
  </sheetData>
  <sheetProtection password="F66E" sheet="1"/>
  <mergeCells count="5">
    <mergeCell ref="C1:K1"/>
    <mergeCell ref="C2:K2"/>
    <mergeCell ref="C3:K3"/>
    <mergeCell ref="A71:B71"/>
    <mergeCell ref="A85:B85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2" max="10" man="1"/>
    <brk id="6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2"/>
  <sheetViews>
    <sheetView showGridLines="0" workbookViewId="0" topLeftCell="A1">
      <selection activeCell="I22" sqref="I22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76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44"/>
      <c r="B1" s="45"/>
      <c r="C1" s="504" t="str">
        <f>+LINEUP!C1</f>
        <v>Williams Brazil</v>
      </c>
      <c r="D1" s="504"/>
      <c r="E1" s="504"/>
      <c r="F1" s="504"/>
      <c r="G1" s="504"/>
      <c r="H1" s="504"/>
      <c r="I1" s="504"/>
      <c r="J1" s="504"/>
      <c r="K1" s="505"/>
      <c r="L1" s="1"/>
    </row>
    <row r="2" spans="1:12" ht="26.25">
      <c r="A2" s="46"/>
      <c r="B2" s="2"/>
      <c r="C2" s="506" t="str">
        <f>+LINEUP!C2</f>
        <v>SUGAR LINE UP edition 01.11.2017</v>
      </c>
      <c r="D2" s="506"/>
      <c r="E2" s="506"/>
      <c r="F2" s="506"/>
      <c r="G2" s="506"/>
      <c r="H2" s="506"/>
      <c r="I2" s="506"/>
      <c r="J2" s="506"/>
      <c r="K2" s="507"/>
      <c r="L2" s="3"/>
    </row>
    <row r="3" spans="1:12" ht="15">
      <c r="A3" s="46"/>
      <c r="B3" s="2"/>
      <c r="C3" s="508" t="s">
        <v>80</v>
      </c>
      <c r="D3" s="508"/>
      <c r="E3" s="508"/>
      <c r="F3" s="508"/>
      <c r="G3" s="508"/>
      <c r="H3" s="508"/>
      <c r="I3" s="508"/>
      <c r="J3" s="508"/>
      <c r="K3" s="509"/>
      <c r="L3" s="3"/>
    </row>
    <row r="4" spans="1:12" ht="18" customHeight="1">
      <c r="A4" s="46"/>
      <c r="B4" s="2"/>
      <c r="C4" s="2"/>
      <c r="D4" s="2"/>
      <c r="E4" s="4"/>
      <c r="F4" s="4"/>
      <c r="G4" s="5"/>
      <c r="H4" s="6"/>
      <c r="I4" s="2"/>
      <c r="J4" s="2"/>
      <c r="K4" s="47"/>
      <c r="L4" s="3"/>
    </row>
    <row r="5" spans="1:12" ht="18">
      <c r="A5" s="46"/>
      <c r="B5" s="2"/>
      <c r="C5" s="2"/>
      <c r="D5" s="2"/>
      <c r="E5" s="4"/>
      <c r="F5" s="4"/>
      <c r="G5" s="7"/>
      <c r="H5" s="6"/>
      <c r="I5" s="2"/>
      <c r="J5" s="2"/>
      <c r="K5" s="47"/>
      <c r="L5" s="3"/>
    </row>
    <row r="6" spans="1:11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/>
      <c r="G6" s="236" t="s">
        <v>5</v>
      </c>
      <c r="H6" s="236" t="s">
        <v>6</v>
      </c>
      <c r="I6" s="236" t="s">
        <v>7</v>
      </c>
      <c r="J6" s="236" t="s">
        <v>8</v>
      </c>
      <c r="K6" s="250"/>
    </row>
    <row r="7" spans="1:11" ht="15">
      <c r="A7" s="284"/>
      <c r="B7" s="285"/>
      <c r="C7" s="160"/>
      <c r="D7" s="160"/>
      <c r="E7" s="160"/>
      <c r="F7" s="160"/>
      <c r="G7" s="160"/>
      <c r="H7" s="41"/>
      <c r="I7" s="41"/>
      <c r="J7" s="160"/>
      <c r="K7" s="216"/>
    </row>
    <row r="8" spans="1:11" s="76" customFormat="1" ht="15">
      <c r="A8" s="113"/>
      <c r="B8" s="243" t="s">
        <v>45</v>
      </c>
      <c r="C8" s="86"/>
      <c r="D8" s="291"/>
      <c r="E8" s="291"/>
      <c r="F8" s="291"/>
      <c r="G8" s="291"/>
      <c r="H8" s="291"/>
      <c r="I8" s="109"/>
      <c r="J8" s="109"/>
      <c r="K8" s="292"/>
    </row>
    <row r="9" spans="1:11" s="76" customFormat="1" ht="15">
      <c r="A9" s="244"/>
      <c r="B9" s="238"/>
      <c r="C9" s="239" t="s">
        <v>59</v>
      </c>
      <c r="D9" s="240"/>
      <c r="E9" s="240"/>
      <c r="F9" s="240"/>
      <c r="G9" s="240"/>
      <c r="H9" s="241"/>
      <c r="I9" s="242"/>
      <c r="J9" s="239"/>
      <c r="K9" s="246"/>
    </row>
    <row r="10" spans="1:13" s="76" customFormat="1" ht="15.75" customHeight="1">
      <c r="A10" s="200" t="s">
        <v>66</v>
      </c>
      <c r="B10" s="40"/>
      <c r="C10" s="40"/>
      <c r="D10" s="40"/>
      <c r="E10" s="40"/>
      <c r="F10" s="40"/>
      <c r="G10" s="40"/>
      <c r="H10" s="40"/>
      <c r="I10" s="40"/>
      <c r="J10" s="40"/>
      <c r="K10" s="161"/>
      <c r="L10" s="190">
        <f>DAYS360(C10,D10)</f>
        <v>0</v>
      </c>
      <c r="M10" s="206"/>
    </row>
    <row r="11" spans="1:11" s="76" customFormat="1" ht="13.5" customHeight="1">
      <c r="A11" s="194"/>
      <c r="B11" s="276"/>
      <c r="C11" s="191"/>
      <c r="D11" s="201"/>
      <c r="E11" s="201"/>
      <c r="F11" s="80"/>
      <c r="G11" s="80"/>
      <c r="H11" s="69"/>
      <c r="I11" s="69"/>
      <c r="J11" s="69"/>
      <c r="K11" s="195"/>
    </row>
    <row r="12" spans="1:11" s="73" customFormat="1" ht="15">
      <c r="A12" s="139"/>
      <c r="B12" s="160"/>
      <c r="C12" s="247" t="s">
        <v>10</v>
      </c>
      <c r="D12" s="293"/>
      <c r="E12" s="293"/>
      <c r="F12" s="293"/>
      <c r="G12" s="249">
        <f>SUM(G10:G10)</f>
        <v>0</v>
      </c>
      <c r="H12" s="160"/>
      <c r="I12" s="160"/>
      <c r="J12" s="160"/>
      <c r="K12" s="161"/>
    </row>
    <row r="13" spans="1:11" s="21" customFormat="1" ht="15">
      <c r="A13" s="139"/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3" s="76" customFormat="1" ht="13.5" customHeight="1">
      <c r="A14" s="113"/>
      <c r="B14" s="243" t="s">
        <v>55</v>
      </c>
      <c r="C14" s="86"/>
      <c r="D14" s="316"/>
      <c r="E14" s="316"/>
      <c r="F14" s="316"/>
      <c r="G14" s="316"/>
      <c r="H14" s="109"/>
      <c r="I14" s="109"/>
      <c r="J14" s="316"/>
      <c r="K14" s="317"/>
      <c r="L14" s="190"/>
      <c r="M14" s="205"/>
    </row>
    <row r="15" spans="1:13" s="76" customFormat="1" ht="13.5" customHeight="1">
      <c r="A15" s="244"/>
      <c r="B15" s="238"/>
      <c r="C15" s="239" t="s">
        <v>50</v>
      </c>
      <c r="D15" s="240"/>
      <c r="E15" s="240"/>
      <c r="F15" s="240"/>
      <c r="G15" s="241" t="s">
        <v>57</v>
      </c>
      <c r="H15" s="242" t="s">
        <v>66</v>
      </c>
      <c r="I15" s="239" t="s">
        <v>56</v>
      </c>
      <c r="J15" s="240"/>
      <c r="K15" s="246"/>
      <c r="L15" s="188"/>
      <c r="M15" s="205"/>
    </row>
    <row r="16" spans="1:13" s="40" customFormat="1" ht="13.5" customHeight="1">
      <c r="A16" s="200" t="s">
        <v>66</v>
      </c>
      <c r="K16" s="161"/>
      <c r="L16" s="190"/>
      <c r="M16" s="207"/>
    </row>
    <row r="17" spans="1:13" s="76" customFormat="1" ht="13.5" customHeight="1">
      <c r="A17" s="200"/>
      <c r="B17" s="140"/>
      <c r="C17" s="229"/>
      <c r="D17" s="69"/>
      <c r="E17" s="69"/>
      <c r="F17" s="125"/>
      <c r="G17" s="162"/>
      <c r="H17" s="69"/>
      <c r="I17" s="69"/>
      <c r="J17" s="69"/>
      <c r="K17" s="317"/>
      <c r="L17" s="188"/>
      <c r="M17" s="205"/>
    </row>
    <row r="18" spans="1:13" s="76" customFormat="1" ht="13.5" customHeight="1">
      <c r="A18" s="185"/>
      <c r="B18" s="316"/>
      <c r="C18" s="318" t="s">
        <v>10</v>
      </c>
      <c r="D18" s="319"/>
      <c r="E18" s="319"/>
      <c r="F18" s="290">
        <f>SUM(F17:F17)</f>
        <v>0</v>
      </c>
      <c r="G18" s="249">
        <f>SUM(G16)</f>
        <v>0</v>
      </c>
      <c r="H18" s="316"/>
      <c r="I18" s="316"/>
      <c r="J18" s="316"/>
      <c r="K18" s="317"/>
      <c r="L18" s="188"/>
      <c r="M18" s="205"/>
    </row>
    <row r="19" spans="1:11" s="21" customFormat="1" ht="15">
      <c r="A19" s="139"/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s="21" customFormat="1" ht="15" customHeight="1">
      <c r="A20" s="113"/>
      <c r="B20" s="243" t="s">
        <v>46</v>
      </c>
      <c r="C20" s="86"/>
      <c r="D20" s="291"/>
      <c r="E20" s="291"/>
      <c r="F20" s="291"/>
      <c r="G20" s="291"/>
      <c r="H20" s="291"/>
      <c r="I20" s="109"/>
      <c r="J20" s="109"/>
      <c r="K20" s="292"/>
    </row>
    <row r="21" spans="1:11" s="21" customFormat="1" ht="15" customHeight="1">
      <c r="A21" s="244"/>
      <c r="B21" s="238"/>
      <c r="C21" s="239" t="s">
        <v>59</v>
      </c>
      <c r="D21" s="240"/>
      <c r="E21" s="240"/>
      <c r="F21" s="240"/>
      <c r="G21" s="240"/>
      <c r="H21" s="241"/>
      <c r="I21" s="242"/>
      <c r="J21" s="239"/>
      <c r="K21" s="246"/>
    </row>
    <row r="22" spans="1:13" s="40" customFormat="1" ht="13.5" customHeight="1">
      <c r="A22" s="228" t="s">
        <v>200</v>
      </c>
      <c r="B22" s="379"/>
      <c r="C22" s="368">
        <v>43040</v>
      </c>
      <c r="D22" s="369">
        <v>43040</v>
      </c>
      <c r="E22" s="369">
        <v>43045</v>
      </c>
      <c r="F22" s="370"/>
      <c r="G22" s="370">
        <v>31310570</v>
      </c>
      <c r="H22" s="69" t="s">
        <v>9</v>
      </c>
      <c r="I22" s="69" t="s">
        <v>98</v>
      </c>
      <c r="J22" s="69" t="s">
        <v>131</v>
      </c>
      <c r="K22" s="161"/>
      <c r="L22" s="190"/>
      <c r="M22" s="207"/>
    </row>
    <row r="23" spans="1:13" s="40" customFormat="1" ht="13.5" customHeight="1">
      <c r="A23" s="228" t="s">
        <v>205</v>
      </c>
      <c r="B23" s="379"/>
      <c r="C23" s="368">
        <v>43043</v>
      </c>
      <c r="D23" s="369">
        <v>43045</v>
      </c>
      <c r="E23" s="369">
        <v>43048</v>
      </c>
      <c r="F23" s="370"/>
      <c r="G23" s="370">
        <v>29000000</v>
      </c>
      <c r="H23" s="69" t="s">
        <v>9</v>
      </c>
      <c r="I23" s="69" t="s">
        <v>206</v>
      </c>
      <c r="J23" s="69" t="s">
        <v>15</v>
      </c>
      <c r="K23" s="161"/>
      <c r="L23" s="372"/>
      <c r="M23" s="378"/>
    </row>
    <row r="24" spans="1:11" s="76" customFormat="1" ht="15" customHeight="1">
      <c r="A24" s="193"/>
      <c r="B24" s="291"/>
      <c r="C24" s="191"/>
      <c r="D24" s="198"/>
      <c r="E24" s="198"/>
      <c r="F24" s="80"/>
      <c r="G24" s="80"/>
      <c r="H24" s="69"/>
      <c r="I24" s="69"/>
      <c r="J24" s="69"/>
      <c r="K24" s="195"/>
    </row>
    <row r="25" spans="1:11" s="72" customFormat="1" ht="15" customHeight="1">
      <c r="A25" s="114"/>
      <c r="B25" s="9"/>
      <c r="C25" s="247" t="s">
        <v>10</v>
      </c>
      <c r="D25" s="293"/>
      <c r="E25" s="293"/>
      <c r="F25" s="293"/>
      <c r="G25" s="249">
        <f>SUM(G22:G23)</f>
        <v>60310570</v>
      </c>
      <c r="H25" s="16"/>
      <c r="I25" s="16"/>
      <c r="J25" s="16"/>
      <c r="K25" s="161"/>
    </row>
    <row r="26" spans="1:11" s="76" customFormat="1" ht="15">
      <c r="A26" s="114"/>
      <c r="B26" s="9"/>
      <c r="C26" s="98"/>
      <c r="D26" s="99"/>
      <c r="E26" s="99"/>
      <c r="F26" s="99"/>
      <c r="G26" s="83"/>
      <c r="H26" s="16"/>
      <c r="I26" s="16"/>
      <c r="J26" s="16"/>
      <c r="K26" s="161"/>
    </row>
    <row r="27" spans="1:11" s="76" customFormat="1" ht="15" customHeight="1">
      <c r="A27" s="113"/>
      <c r="B27" s="243" t="s">
        <v>48</v>
      </c>
      <c r="C27" s="86"/>
      <c r="D27" s="291"/>
      <c r="E27" s="291"/>
      <c r="F27" s="291"/>
      <c r="G27" s="291"/>
      <c r="H27" s="291"/>
      <c r="I27" s="109"/>
      <c r="J27" s="109"/>
      <c r="K27" s="292"/>
    </row>
    <row r="28" spans="1:11" s="76" customFormat="1" ht="13.5" customHeight="1">
      <c r="A28" s="244"/>
      <c r="B28" s="238"/>
      <c r="C28" s="239" t="s">
        <v>50</v>
      </c>
      <c r="D28" s="240"/>
      <c r="E28" s="240"/>
      <c r="F28" s="240"/>
      <c r="G28" s="240"/>
      <c r="H28" s="241"/>
      <c r="I28" s="242"/>
      <c r="J28" s="239"/>
      <c r="K28" s="246"/>
    </row>
    <row r="29" spans="1:11" s="76" customFormat="1" ht="13.5" customHeight="1">
      <c r="A29" s="304" t="s">
        <v>66</v>
      </c>
      <c r="B29" s="38"/>
      <c r="C29" s="130"/>
      <c r="D29" s="130"/>
      <c r="E29" s="131"/>
      <c r="F29" s="131"/>
      <c r="G29" s="132"/>
      <c r="H29" s="74"/>
      <c r="I29" s="74"/>
      <c r="J29" s="74"/>
      <c r="K29" s="161"/>
    </row>
    <row r="30" spans="1:11" s="76" customFormat="1" ht="13.5" customHeight="1">
      <c r="A30" s="112"/>
      <c r="B30" s="38"/>
      <c r="C30" s="130"/>
      <c r="D30" s="130"/>
      <c r="E30" s="131"/>
      <c r="F30" s="131"/>
      <c r="G30" s="132"/>
      <c r="H30" s="74"/>
      <c r="I30" s="74"/>
      <c r="J30" s="74"/>
      <c r="K30" s="161"/>
    </row>
    <row r="31" spans="1:11" s="76" customFormat="1" ht="13.5" customHeight="1">
      <c r="A31" s="186"/>
      <c r="B31" s="9"/>
      <c r="C31" s="247" t="s">
        <v>10</v>
      </c>
      <c r="D31" s="293"/>
      <c r="E31" s="293"/>
      <c r="F31" s="293"/>
      <c r="G31" s="249">
        <f>SUM(G29:G29)</f>
        <v>0</v>
      </c>
      <c r="H31" s="9"/>
      <c r="I31" s="9"/>
      <c r="J31" s="9"/>
      <c r="K31" s="161"/>
    </row>
    <row r="32" spans="1:11" s="76" customFormat="1" ht="15">
      <c r="A32" s="78" t="s">
        <v>16</v>
      </c>
      <c r="B32" s="90"/>
      <c r="C32" s="91"/>
      <c r="D32" s="92"/>
      <c r="E32" s="92"/>
      <c r="F32" s="92"/>
      <c r="G32" s="93"/>
      <c r="H32" s="85"/>
      <c r="I32" s="61"/>
      <c r="J32" s="94"/>
      <c r="K32" s="105" t="s">
        <v>16</v>
      </c>
    </row>
    <row r="33" spans="1:11" s="76" customFormat="1" ht="15">
      <c r="A33" s="77"/>
      <c r="B33" s="66"/>
      <c r="C33" s="67"/>
      <c r="D33" s="12"/>
      <c r="E33" s="12"/>
      <c r="F33" s="12"/>
      <c r="G33" s="320"/>
      <c r="H33" s="17"/>
      <c r="I33" s="111"/>
      <c r="J33" s="64"/>
      <c r="K33" s="321"/>
    </row>
    <row r="34" spans="1:11" s="76" customFormat="1" ht="13.5" customHeight="1">
      <c r="A34" s="113"/>
      <c r="B34" s="243" t="s">
        <v>12</v>
      </c>
      <c r="C34" s="86"/>
      <c r="D34" s="291"/>
      <c r="E34" s="291"/>
      <c r="F34" s="291"/>
      <c r="G34" s="291"/>
      <c r="H34" s="291"/>
      <c r="I34" s="109"/>
      <c r="J34" s="109"/>
      <c r="K34" s="292"/>
    </row>
    <row r="35" spans="1:11" s="76" customFormat="1" ht="13.5" customHeight="1">
      <c r="A35" s="244"/>
      <c r="B35" s="238"/>
      <c r="C35" s="239" t="s">
        <v>13</v>
      </c>
      <c r="D35" s="240"/>
      <c r="E35" s="240"/>
      <c r="F35" s="240"/>
      <c r="G35" s="240"/>
      <c r="H35" s="241"/>
      <c r="I35" s="242"/>
      <c r="J35" s="239"/>
      <c r="K35" s="246"/>
    </row>
    <row r="36" spans="1:11" s="76" customFormat="1" ht="13.5" customHeight="1">
      <c r="A36" s="228" t="s">
        <v>189</v>
      </c>
      <c r="B36" s="367"/>
      <c r="C36" s="368">
        <v>43038</v>
      </c>
      <c r="D36" s="369">
        <v>43038</v>
      </c>
      <c r="E36" s="369">
        <v>43042</v>
      </c>
      <c r="F36" s="330"/>
      <c r="G36" s="370">
        <v>52500000</v>
      </c>
      <c r="H36" s="69" t="s">
        <v>9</v>
      </c>
      <c r="I36" s="69" t="s">
        <v>11</v>
      </c>
      <c r="J36" s="69" t="s">
        <v>81</v>
      </c>
      <c r="K36" s="161"/>
    </row>
    <row r="37" spans="1:11" s="76" customFormat="1" ht="13.5" customHeight="1">
      <c r="A37" s="228" t="s">
        <v>191</v>
      </c>
      <c r="B37" s="367"/>
      <c r="C37" s="368">
        <v>43038</v>
      </c>
      <c r="D37" s="369">
        <v>43044</v>
      </c>
      <c r="E37" s="369">
        <v>43045</v>
      </c>
      <c r="F37" s="330"/>
      <c r="G37" s="370">
        <v>45000000</v>
      </c>
      <c r="H37" s="69" t="s">
        <v>9</v>
      </c>
      <c r="I37" s="69" t="s">
        <v>11</v>
      </c>
      <c r="J37" s="69" t="s">
        <v>68</v>
      </c>
      <c r="K37" s="161"/>
    </row>
    <row r="38" spans="1:11" s="76" customFormat="1" ht="13.5" customHeight="1">
      <c r="A38" s="228" t="s">
        <v>178</v>
      </c>
      <c r="B38" s="367"/>
      <c r="C38" s="368">
        <v>43040</v>
      </c>
      <c r="D38" s="369">
        <v>43046</v>
      </c>
      <c r="E38" s="369">
        <v>43047</v>
      </c>
      <c r="F38" s="330"/>
      <c r="G38" s="370">
        <v>35000000</v>
      </c>
      <c r="H38" s="69" t="s">
        <v>9</v>
      </c>
      <c r="I38" s="69" t="s">
        <v>207</v>
      </c>
      <c r="J38" s="69" t="s">
        <v>68</v>
      </c>
      <c r="K38" s="161"/>
    </row>
    <row r="39" spans="1:11" s="76" customFormat="1" ht="13.5" customHeight="1">
      <c r="A39" s="228" t="s">
        <v>176</v>
      </c>
      <c r="B39" s="367"/>
      <c r="C39" s="368">
        <v>43038</v>
      </c>
      <c r="D39" s="369">
        <v>43047</v>
      </c>
      <c r="E39" s="369">
        <v>43048</v>
      </c>
      <c r="F39" s="330"/>
      <c r="G39" s="370">
        <v>59000000</v>
      </c>
      <c r="H39" s="69" t="s">
        <v>9</v>
      </c>
      <c r="I39" s="69" t="s">
        <v>208</v>
      </c>
      <c r="J39" s="69" t="s">
        <v>190</v>
      </c>
      <c r="K39" s="161"/>
    </row>
    <row r="40" spans="1:11" s="76" customFormat="1" ht="13.5" customHeight="1">
      <c r="A40" s="228" t="s">
        <v>186</v>
      </c>
      <c r="B40" s="367"/>
      <c r="C40" s="368">
        <v>43038</v>
      </c>
      <c r="D40" s="369">
        <v>43048</v>
      </c>
      <c r="E40" s="369">
        <v>43049</v>
      </c>
      <c r="F40" s="330"/>
      <c r="G40" s="370">
        <v>25000000</v>
      </c>
      <c r="H40" s="69" t="s">
        <v>9</v>
      </c>
      <c r="I40" s="69" t="s">
        <v>133</v>
      </c>
      <c r="J40" s="69" t="s">
        <v>68</v>
      </c>
      <c r="K40" s="161"/>
    </row>
    <row r="41" spans="1:11" s="76" customFormat="1" ht="13.5" customHeight="1">
      <c r="A41" s="228" t="s">
        <v>192</v>
      </c>
      <c r="B41" s="367"/>
      <c r="C41" s="368">
        <v>43032</v>
      </c>
      <c r="D41" s="369">
        <v>43050</v>
      </c>
      <c r="E41" s="369">
        <v>43051</v>
      </c>
      <c r="F41" s="330"/>
      <c r="G41" s="370">
        <v>19000000</v>
      </c>
      <c r="H41" s="69" t="s">
        <v>9</v>
      </c>
      <c r="I41" s="69" t="s">
        <v>103</v>
      </c>
      <c r="J41" s="69" t="s">
        <v>209</v>
      </c>
      <c r="K41" s="161"/>
    </row>
    <row r="42" spans="1:11" s="76" customFormat="1" ht="13.5" customHeight="1">
      <c r="A42" s="228" t="s">
        <v>210</v>
      </c>
      <c r="B42" s="367"/>
      <c r="C42" s="368">
        <v>43049</v>
      </c>
      <c r="D42" s="369">
        <v>43052</v>
      </c>
      <c r="E42" s="369">
        <v>43053</v>
      </c>
      <c r="F42" s="330"/>
      <c r="G42" s="370">
        <v>52500000</v>
      </c>
      <c r="H42" s="69" t="s">
        <v>9</v>
      </c>
      <c r="I42" s="69" t="s">
        <v>11</v>
      </c>
      <c r="J42" s="69" t="s">
        <v>71</v>
      </c>
      <c r="K42" s="161"/>
    </row>
    <row r="43" spans="1:11" s="76" customFormat="1" ht="15">
      <c r="A43" s="244"/>
      <c r="B43" s="245"/>
      <c r="C43" s="239" t="s">
        <v>43</v>
      </c>
      <c r="D43" s="240"/>
      <c r="E43" s="240"/>
      <c r="F43" s="240"/>
      <c r="G43" s="240"/>
      <c r="H43" s="241"/>
      <c r="I43" s="242"/>
      <c r="J43" s="239"/>
      <c r="K43" s="246"/>
    </row>
    <row r="44" spans="1:11" s="76" customFormat="1" ht="15" customHeight="1">
      <c r="A44" s="228" t="s">
        <v>163</v>
      </c>
      <c r="B44" s="367"/>
      <c r="C44" s="368">
        <v>43015</v>
      </c>
      <c r="D44" s="369">
        <v>43039</v>
      </c>
      <c r="E44" s="369">
        <v>43041</v>
      </c>
      <c r="F44" s="330"/>
      <c r="G44" s="370">
        <v>50500000</v>
      </c>
      <c r="H44" s="69" t="s">
        <v>9</v>
      </c>
      <c r="I44" s="69" t="s">
        <v>139</v>
      </c>
      <c r="J44" s="69" t="s">
        <v>193</v>
      </c>
      <c r="K44" s="161"/>
    </row>
    <row r="45" spans="1:11" s="76" customFormat="1" ht="15" customHeight="1">
      <c r="A45" s="228" t="s">
        <v>161</v>
      </c>
      <c r="B45" s="367"/>
      <c r="C45" s="368">
        <v>43023</v>
      </c>
      <c r="D45" s="369">
        <v>43040</v>
      </c>
      <c r="E45" s="369">
        <v>43041</v>
      </c>
      <c r="F45" s="330"/>
      <c r="G45" s="370">
        <v>33000000</v>
      </c>
      <c r="H45" s="69" t="s">
        <v>9</v>
      </c>
      <c r="I45" s="69" t="s">
        <v>11</v>
      </c>
      <c r="J45" s="69" t="s">
        <v>69</v>
      </c>
      <c r="K45" s="161"/>
    </row>
    <row r="46" spans="1:11" s="76" customFormat="1" ht="15" customHeight="1">
      <c r="A46" s="228" t="s">
        <v>181</v>
      </c>
      <c r="B46" s="367"/>
      <c r="C46" s="368">
        <v>43026</v>
      </c>
      <c r="D46" s="369">
        <v>43041</v>
      </c>
      <c r="E46" s="369">
        <v>43042</v>
      </c>
      <c r="F46" s="330"/>
      <c r="G46" s="370">
        <v>46000000</v>
      </c>
      <c r="H46" s="69" t="s">
        <v>9</v>
      </c>
      <c r="I46" s="69" t="s">
        <v>11</v>
      </c>
      <c r="J46" s="69" t="s">
        <v>15</v>
      </c>
      <c r="K46" s="161"/>
    </row>
    <row r="47" spans="1:11" s="76" customFormat="1" ht="15" customHeight="1">
      <c r="A47" s="228" t="s">
        <v>211</v>
      </c>
      <c r="B47" s="367"/>
      <c r="C47" s="368">
        <v>43031</v>
      </c>
      <c r="D47" s="369">
        <v>43041</v>
      </c>
      <c r="E47" s="369">
        <v>43042</v>
      </c>
      <c r="F47" s="330"/>
      <c r="G47" s="370">
        <v>55884000</v>
      </c>
      <c r="H47" s="69" t="s">
        <v>9</v>
      </c>
      <c r="I47" s="69" t="s">
        <v>11</v>
      </c>
      <c r="J47" s="69" t="s">
        <v>69</v>
      </c>
      <c r="K47" s="161"/>
    </row>
    <row r="48" spans="1:11" s="76" customFormat="1" ht="15" customHeight="1">
      <c r="A48" s="228" t="s">
        <v>165</v>
      </c>
      <c r="B48" s="367"/>
      <c r="C48" s="368">
        <v>43028</v>
      </c>
      <c r="D48" s="369">
        <v>43042</v>
      </c>
      <c r="E48" s="369">
        <v>43043</v>
      </c>
      <c r="F48" s="330"/>
      <c r="G48" s="370">
        <v>45120000</v>
      </c>
      <c r="H48" s="69" t="s">
        <v>9</v>
      </c>
      <c r="I48" s="69" t="s">
        <v>11</v>
      </c>
      <c r="J48" s="69" t="s">
        <v>15</v>
      </c>
      <c r="K48" s="161"/>
    </row>
    <row r="49" spans="1:11" s="76" customFormat="1" ht="15" customHeight="1">
      <c r="A49" s="228" t="s">
        <v>194</v>
      </c>
      <c r="B49" s="367"/>
      <c r="C49" s="368">
        <v>43037</v>
      </c>
      <c r="D49" s="369">
        <v>43043</v>
      </c>
      <c r="E49" s="369">
        <v>43044</v>
      </c>
      <c r="F49" s="330"/>
      <c r="G49" s="370">
        <v>20000000</v>
      </c>
      <c r="H49" s="69" t="s">
        <v>9</v>
      </c>
      <c r="I49" s="69" t="s">
        <v>212</v>
      </c>
      <c r="J49" s="69" t="s">
        <v>114</v>
      </c>
      <c r="K49" s="161"/>
    </row>
    <row r="50" spans="1:11" s="76" customFormat="1" ht="15" customHeight="1">
      <c r="A50" s="228" t="s">
        <v>177</v>
      </c>
      <c r="B50" s="367"/>
      <c r="C50" s="368">
        <v>43037</v>
      </c>
      <c r="D50" s="369">
        <v>43043</v>
      </c>
      <c r="E50" s="369">
        <v>43044</v>
      </c>
      <c r="F50" s="330"/>
      <c r="G50" s="370">
        <v>22250000</v>
      </c>
      <c r="H50" s="69" t="s">
        <v>9</v>
      </c>
      <c r="I50" s="69" t="s">
        <v>92</v>
      </c>
      <c r="J50" s="69" t="s">
        <v>68</v>
      </c>
      <c r="K50" s="161"/>
    </row>
    <row r="51" spans="1:11" s="76" customFormat="1" ht="15" customHeight="1">
      <c r="A51" s="228" t="s">
        <v>175</v>
      </c>
      <c r="B51" s="367"/>
      <c r="C51" s="368">
        <v>43033</v>
      </c>
      <c r="D51" s="369">
        <v>43044</v>
      </c>
      <c r="E51" s="369">
        <v>43045</v>
      </c>
      <c r="F51" s="330"/>
      <c r="G51" s="370">
        <v>25000000</v>
      </c>
      <c r="H51" s="69" t="s">
        <v>9</v>
      </c>
      <c r="I51" s="69" t="s">
        <v>92</v>
      </c>
      <c r="J51" s="69" t="s">
        <v>68</v>
      </c>
      <c r="K51" s="161"/>
    </row>
    <row r="52" spans="1:11" s="76" customFormat="1" ht="15" customHeight="1">
      <c r="A52" s="228" t="s">
        <v>195</v>
      </c>
      <c r="B52" s="367"/>
      <c r="C52" s="368">
        <v>43038</v>
      </c>
      <c r="D52" s="369">
        <v>43045</v>
      </c>
      <c r="E52" s="369">
        <v>43046</v>
      </c>
      <c r="F52" s="330"/>
      <c r="G52" s="370">
        <v>32150000</v>
      </c>
      <c r="H52" s="69" t="s">
        <v>9</v>
      </c>
      <c r="I52" s="69" t="s">
        <v>11</v>
      </c>
      <c r="J52" s="69" t="s">
        <v>69</v>
      </c>
      <c r="K52" s="161"/>
    </row>
    <row r="53" spans="1:11" s="76" customFormat="1" ht="15" customHeight="1">
      <c r="A53" s="228" t="s">
        <v>197</v>
      </c>
      <c r="B53" s="367"/>
      <c r="C53" s="368">
        <v>43038</v>
      </c>
      <c r="D53" s="369">
        <v>43045</v>
      </c>
      <c r="E53" s="369">
        <v>43046</v>
      </c>
      <c r="F53" s="330"/>
      <c r="G53" s="370">
        <v>48000000</v>
      </c>
      <c r="H53" s="69" t="s">
        <v>9</v>
      </c>
      <c r="I53" s="69" t="s">
        <v>11</v>
      </c>
      <c r="J53" s="69" t="s">
        <v>190</v>
      </c>
      <c r="K53" s="161"/>
    </row>
    <row r="54" spans="1:11" s="76" customFormat="1" ht="15" customHeight="1">
      <c r="A54" s="228" t="s">
        <v>213</v>
      </c>
      <c r="B54" s="367"/>
      <c r="C54" s="368">
        <v>43038</v>
      </c>
      <c r="D54" s="369">
        <v>43046</v>
      </c>
      <c r="E54" s="369">
        <v>43047</v>
      </c>
      <c r="F54" s="330"/>
      <c r="G54" s="370">
        <v>19500000</v>
      </c>
      <c r="H54" s="69" t="s">
        <v>9</v>
      </c>
      <c r="I54" s="69" t="s">
        <v>215</v>
      </c>
      <c r="J54" s="69" t="s">
        <v>84</v>
      </c>
      <c r="K54" s="161"/>
    </row>
    <row r="55" spans="1:11" s="76" customFormat="1" ht="15" customHeight="1">
      <c r="A55" s="228" t="s">
        <v>214</v>
      </c>
      <c r="B55" s="367"/>
      <c r="C55" s="368">
        <v>43040</v>
      </c>
      <c r="D55" s="369">
        <v>43046</v>
      </c>
      <c r="E55" s="369">
        <v>43047</v>
      </c>
      <c r="F55" s="330"/>
      <c r="G55" s="370">
        <v>66000000</v>
      </c>
      <c r="H55" s="69" t="s">
        <v>9</v>
      </c>
      <c r="I55" s="69" t="s">
        <v>11</v>
      </c>
      <c r="J55" s="69" t="s">
        <v>71</v>
      </c>
      <c r="K55" s="161"/>
    </row>
    <row r="56" spans="1:11" s="76" customFormat="1" ht="15" customHeight="1">
      <c r="A56" s="228" t="s">
        <v>198</v>
      </c>
      <c r="B56" s="367"/>
      <c r="C56" s="368">
        <v>43040</v>
      </c>
      <c r="D56" s="369">
        <v>43045</v>
      </c>
      <c r="E56" s="369">
        <v>43046</v>
      </c>
      <c r="F56" s="330"/>
      <c r="G56" s="370">
        <v>40000000</v>
      </c>
      <c r="H56" s="69" t="s">
        <v>9</v>
      </c>
      <c r="I56" s="69" t="s">
        <v>11</v>
      </c>
      <c r="J56" s="69" t="s">
        <v>76</v>
      </c>
      <c r="K56" s="161"/>
    </row>
    <row r="57" spans="1:11" s="76" customFormat="1" ht="15" customHeight="1">
      <c r="A57" s="228" t="s">
        <v>216</v>
      </c>
      <c r="B57" s="367"/>
      <c r="C57" s="368">
        <v>43041</v>
      </c>
      <c r="D57" s="369">
        <v>43047</v>
      </c>
      <c r="E57" s="369">
        <v>43048</v>
      </c>
      <c r="F57" s="330"/>
      <c r="G57" s="370">
        <v>20000000</v>
      </c>
      <c r="H57" s="69" t="s">
        <v>9</v>
      </c>
      <c r="I57" s="69" t="s">
        <v>87</v>
      </c>
      <c r="J57" s="69" t="s">
        <v>72</v>
      </c>
      <c r="K57" s="161"/>
    </row>
    <row r="58" spans="1:11" s="76" customFormat="1" ht="15" customHeight="1">
      <c r="A58" s="228" t="s">
        <v>217</v>
      </c>
      <c r="B58" s="367"/>
      <c r="C58" s="368">
        <v>43042</v>
      </c>
      <c r="D58" s="369">
        <v>43048</v>
      </c>
      <c r="E58" s="369">
        <v>43049</v>
      </c>
      <c r="F58" s="330"/>
      <c r="G58" s="370">
        <v>36000000</v>
      </c>
      <c r="H58" s="69" t="s">
        <v>9</v>
      </c>
      <c r="I58" s="69" t="s">
        <v>11</v>
      </c>
      <c r="J58" s="69" t="s">
        <v>71</v>
      </c>
      <c r="K58" s="161"/>
    </row>
    <row r="59" spans="1:11" s="76" customFormat="1" ht="15" customHeight="1">
      <c r="A59" s="228" t="s">
        <v>218</v>
      </c>
      <c r="B59" s="367"/>
      <c r="C59" s="368">
        <v>43045</v>
      </c>
      <c r="D59" s="369">
        <v>43048</v>
      </c>
      <c r="E59" s="369">
        <v>43049</v>
      </c>
      <c r="F59" s="330"/>
      <c r="G59" s="370">
        <v>52250000</v>
      </c>
      <c r="H59" s="69" t="s">
        <v>9</v>
      </c>
      <c r="I59" s="69" t="s">
        <v>11</v>
      </c>
      <c r="J59" s="69" t="s">
        <v>71</v>
      </c>
      <c r="K59" s="161"/>
    </row>
    <row r="60" spans="1:11" s="76" customFormat="1" ht="15">
      <c r="A60" s="244"/>
      <c r="B60" s="245"/>
      <c r="C60" s="239" t="s">
        <v>67</v>
      </c>
      <c r="D60" s="240"/>
      <c r="E60" s="240"/>
      <c r="F60" s="240"/>
      <c r="G60" s="240"/>
      <c r="H60" s="241"/>
      <c r="I60" s="242"/>
      <c r="J60" s="239"/>
      <c r="K60" s="246"/>
    </row>
    <row r="61" spans="1:11" s="76" customFormat="1" ht="15">
      <c r="A61" s="228" t="s">
        <v>191</v>
      </c>
      <c r="B61" s="367"/>
      <c r="C61" s="368">
        <v>43038</v>
      </c>
      <c r="D61" s="369">
        <v>43038</v>
      </c>
      <c r="E61" s="369">
        <v>43040</v>
      </c>
      <c r="F61" s="330"/>
      <c r="G61" s="370">
        <v>15000000</v>
      </c>
      <c r="H61" s="69" t="s">
        <v>9</v>
      </c>
      <c r="I61" s="69" t="s">
        <v>11</v>
      </c>
      <c r="J61" s="69" t="s">
        <v>68</v>
      </c>
      <c r="K61" s="161"/>
    </row>
    <row r="62" spans="1:11" s="76" customFormat="1" ht="15">
      <c r="A62" s="228" t="s">
        <v>159</v>
      </c>
      <c r="B62" s="367"/>
      <c r="C62" s="368">
        <v>43041</v>
      </c>
      <c r="D62" s="369">
        <v>43041</v>
      </c>
      <c r="E62" s="369">
        <v>43044</v>
      </c>
      <c r="F62" s="330"/>
      <c r="G62" s="370">
        <v>55000000</v>
      </c>
      <c r="H62" s="69" t="s">
        <v>9</v>
      </c>
      <c r="I62" s="69" t="s">
        <v>87</v>
      </c>
      <c r="J62" s="69" t="s">
        <v>94</v>
      </c>
      <c r="K62" s="161"/>
    </row>
    <row r="63" spans="1:11" ht="15.75" customHeight="1">
      <c r="A63" s="244"/>
      <c r="B63" s="245"/>
      <c r="C63" s="239" t="s">
        <v>17</v>
      </c>
      <c r="D63" s="240"/>
      <c r="E63" s="240"/>
      <c r="F63" s="240"/>
      <c r="G63" s="240"/>
      <c r="H63" s="241"/>
      <c r="I63" s="242"/>
      <c r="J63" s="239"/>
      <c r="K63" s="246"/>
    </row>
    <row r="64" spans="1:11" s="76" customFormat="1" ht="15">
      <c r="A64" s="193" t="s">
        <v>66</v>
      </c>
      <c r="B64" s="160"/>
      <c r="C64" s="198"/>
      <c r="D64" s="201"/>
      <c r="E64" s="201"/>
      <c r="F64" s="160"/>
      <c r="G64" s="80"/>
      <c r="H64" s="69"/>
      <c r="I64" s="69"/>
      <c r="J64" s="69"/>
      <c r="K64" s="115"/>
    </row>
    <row r="65" spans="1:11" s="76" customFormat="1" ht="15">
      <c r="A65" s="244"/>
      <c r="B65" s="245"/>
      <c r="C65" s="239" t="s">
        <v>79</v>
      </c>
      <c r="D65" s="240"/>
      <c r="E65" s="240"/>
      <c r="F65" s="240"/>
      <c r="G65" s="241"/>
      <c r="H65" s="242"/>
      <c r="I65" s="239"/>
      <c r="J65" s="240"/>
      <c r="K65" s="246"/>
    </row>
    <row r="66" spans="1:11" s="76" customFormat="1" ht="15">
      <c r="A66" s="228" t="s">
        <v>194</v>
      </c>
      <c r="B66" s="379"/>
      <c r="C66" s="380">
        <v>43037</v>
      </c>
      <c r="D66" s="369">
        <v>43037</v>
      </c>
      <c r="E66" s="369">
        <v>43040</v>
      </c>
      <c r="F66" s="330"/>
      <c r="G66" s="370">
        <v>27250000</v>
      </c>
      <c r="H66" s="69" t="s">
        <v>9</v>
      </c>
      <c r="I66" s="69" t="s">
        <v>212</v>
      </c>
      <c r="J66" s="69" t="s">
        <v>114</v>
      </c>
      <c r="K66" s="115"/>
    </row>
    <row r="67" spans="1:11" s="76" customFormat="1" ht="15">
      <c r="A67" s="228" t="s">
        <v>187</v>
      </c>
      <c r="B67" s="379"/>
      <c r="C67" s="380">
        <v>43038</v>
      </c>
      <c r="D67" s="369">
        <v>43039</v>
      </c>
      <c r="E67" s="369">
        <v>43041</v>
      </c>
      <c r="F67" s="330"/>
      <c r="G67" s="370">
        <v>42700000</v>
      </c>
      <c r="H67" s="69" t="s">
        <v>9</v>
      </c>
      <c r="I67" s="69" t="s">
        <v>91</v>
      </c>
      <c r="J67" s="69" t="s">
        <v>68</v>
      </c>
      <c r="K67" s="115"/>
    </row>
    <row r="68" spans="1:11" s="76" customFormat="1" ht="15">
      <c r="A68" s="228" t="s">
        <v>175</v>
      </c>
      <c r="B68" s="379"/>
      <c r="C68" s="380">
        <v>43037</v>
      </c>
      <c r="D68" s="369">
        <v>43040</v>
      </c>
      <c r="E68" s="369">
        <v>43041</v>
      </c>
      <c r="F68" s="330"/>
      <c r="G68" s="370">
        <v>28390000</v>
      </c>
      <c r="H68" s="69" t="s">
        <v>9</v>
      </c>
      <c r="I68" s="69" t="s">
        <v>92</v>
      </c>
      <c r="J68" s="69" t="s">
        <v>68</v>
      </c>
      <c r="K68" s="115"/>
    </row>
    <row r="69" spans="1:11" s="76" customFormat="1" ht="15">
      <c r="A69" s="228" t="s">
        <v>216</v>
      </c>
      <c r="B69" s="379"/>
      <c r="C69" s="380">
        <v>43041</v>
      </c>
      <c r="D69" s="369">
        <v>43041</v>
      </c>
      <c r="E69" s="369">
        <v>43042</v>
      </c>
      <c r="F69" s="330"/>
      <c r="G69" s="370">
        <v>16750000</v>
      </c>
      <c r="H69" s="69" t="s">
        <v>9</v>
      </c>
      <c r="I69" s="69" t="s">
        <v>87</v>
      </c>
      <c r="J69" s="69" t="s">
        <v>72</v>
      </c>
      <c r="K69" s="115"/>
    </row>
    <row r="70" spans="1:11" s="76" customFormat="1" ht="15">
      <c r="A70" s="228" t="s">
        <v>186</v>
      </c>
      <c r="B70" s="379"/>
      <c r="C70" s="380">
        <v>43038</v>
      </c>
      <c r="D70" s="369">
        <v>43045</v>
      </c>
      <c r="E70" s="369">
        <v>43046</v>
      </c>
      <c r="F70" s="330"/>
      <c r="G70" s="370">
        <v>23250000</v>
      </c>
      <c r="H70" s="69" t="s">
        <v>9</v>
      </c>
      <c r="I70" s="69" t="s">
        <v>133</v>
      </c>
      <c r="J70" s="69" t="s">
        <v>68</v>
      </c>
      <c r="K70" s="115"/>
    </row>
    <row r="71" spans="1:11" s="76" customFormat="1" ht="15">
      <c r="A71" s="228" t="s">
        <v>199</v>
      </c>
      <c r="B71" s="379"/>
      <c r="C71" s="380">
        <v>43048</v>
      </c>
      <c r="D71" s="369">
        <v>43048</v>
      </c>
      <c r="E71" s="369">
        <v>43049</v>
      </c>
      <c r="F71" s="330"/>
      <c r="G71" s="370">
        <v>19500000</v>
      </c>
      <c r="H71" s="69" t="s">
        <v>9</v>
      </c>
      <c r="I71" s="69" t="s">
        <v>11</v>
      </c>
      <c r="J71" s="69" t="s">
        <v>71</v>
      </c>
      <c r="K71" s="115"/>
    </row>
    <row r="72" spans="1:11" s="76" customFormat="1" ht="15">
      <c r="A72" s="228"/>
      <c r="B72" s="379"/>
      <c r="C72" s="380"/>
      <c r="D72" s="369"/>
      <c r="E72" s="369"/>
      <c r="F72" s="330"/>
      <c r="G72" s="370"/>
      <c r="H72" s="69"/>
      <c r="I72" s="69"/>
      <c r="J72" s="69"/>
      <c r="K72" s="115"/>
    </row>
    <row r="73" spans="1:11" s="76" customFormat="1" ht="15">
      <c r="A73" s="113"/>
      <c r="B73" s="18"/>
      <c r="C73" s="247" t="s">
        <v>10</v>
      </c>
      <c r="D73" s="293"/>
      <c r="E73" s="293"/>
      <c r="F73" s="293"/>
      <c r="G73" s="249">
        <f>SUM(G35:G71)</f>
        <v>1127494000</v>
      </c>
      <c r="H73" s="17"/>
      <c r="I73" s="17"/>
      <c r="J73" s="97"/>
      <c r="K73" s="154"/>
    </row>
    <row r="74" spans="1:11" s="76" customFormat="1" ht="15">
      <c r="A74" s="48"/>
      <c r="B74" s="160"/>
      <c r="C74" s="160"/>
      <c r="D74" s="160"/>
      <c r="E74" s="160"/>
      <c r="F74" s="160"/>
      <c r="G74" s="160"/>
      <c r="H74" s="160"/>
      <c r="I74" s="160"/>
      <c r="J74" s="160"/>
      <c r="K74" s="161"/>
    </row>
    <row r="75" spans="1:11" s="76" customFormat="1" ht="15">
      <c r="A75" s="113"/>
      <c r="B75" s="243" t="s">
        <v>41</v>
      </c>
      <c r="C75" s="86"/>
      <c r="D75" s="291"/>
      <c r="E75" s="291"/>
      <c r="F75" s="291"/>
      <c r="G75" s="291"/>
      <c r="H75" s="291"/>
      <c r="I75" s="109"/>
      <c r="J75" s="109"/>
      <c r="K75" s="292"/>
    </row>
    <row r="76" spans="1:11" s="76" customFormat="1" ht="15">
      <c r="A76" s="244"/>
      <c r="B76" s="238"/>
      <c r="C76" s="239" t="s">
        <v>20</v>
      </c>
      <c r="D76" s="240"/>
      <c r="E76" s="240"/>
      <c r="F76" s="240"/>
      <c r="G76" s="240"/>
      <c r="H76" s="241"/>
      <c r="I76" s="242"/>
      <c r="J76" s="239"/>
      <c r="K76" s="246"/>
    </row>
    <row r="77" spans="1:11" s="76" customFormat="1" ht="15.75" customHeight="1">
      <c r="A77" s="228" t="s">
        <v>220</v>
      </c>
      <c r="B77" s="331"/>
      <c r="C77" s="380">
        <v>43045</v>
      </c>
      <c r="D77" s="369">
        <v>43046</v>
      </c>
      <c r="E77" s="369">
        <v>43048</v>
      </c>
      <c r="F77" s="394"/>
      <c r="G77" s="394">
        <v>33000000</v>
      </c>
      <c r="H77" s="17" t="s">
        <v>9</v>
      </c>
      <c r="I77" s="391" t="s">
        <v>11</v>
      </c>
      <c r="J77" s="69" t="s">
        <v>76</v>
      </c>
      <c r="K77" s="400"/>
    </row>
    <row r="78" spans="1:11" ht="15">
      <c r="A78" s="244"/>
      <c r="B78" s="245"/>
      <c r="C78" s="239" t="s">
        <v>21</v>
      </c>
      <c r="D78" s="240"/>
      <c r="E78" s="240"/>
      <c r="F78" s="240"/>
      <c r="G78" s="240"/>
      <c r="H78" s="241"/>
      <c r="I78" s="242"/>
      <c r="J78" s="239"/>
      <c r="K78" s="246"/>
    </row>
    <row r="79" spans="1:11" s="76" customFormat="1" ht="15">
      <c r="A79" s="228" t="s">
        <v>201</v>
      </c>
      <c r="B79" s="331"/>
      <c r="C79" s="380">
        <v>43038</v>
      </c>
      <c r="D79" s="369">
        <v>43040</v>
      </c>
      <c r="E79" s="369">
        <v>43042</v>
      </c>
      <c r="F79" s="394"/>
      <c r="G79" s="394">
        <v>44530000</v>
      </c>
      <c r="H79" s="17" t="s">
        <v>9</v>
      </c>
      <c r="I79" s="391" t="s">
        <v>82</v>
      </c>
      <c r="J79" s="69" t="s">
        <v>68</v>
      </c>
      <c r="K79" s="115"/>
    </row>
    <row r="80" spans="1:11" s="76" customFormat="1" ht="15">
      <c r="A80" s="228" t="s">
        <v>196</v>
      </c>
      <c r="B80" s="331"/>
      <c r="C80" s="380">
        <v>43039</v>
      </c>
      <c r="D80" s="369">
        <v>43042</v>
      </c>
      <c r="E80" s="369">
        <v>43044</v>
      </c>
      <c r="F80" s="394"/>
      <c r="G80" s="394">
        <v>45600000</v>
      </c>
      <c r="H80" s="17" t="s">
        <v>9</v>
      </c>
      <c r="I80" s="391" t="s">
        <v>11</v>
      </c>
      <c r="J80" s="69" t="s">
        <v>69</v>
      </c>
      <c r="K80" s="115"/>
    </row>
    <row r="81" spans="1:11" s="76" customFormat="1" ht="15">
      <c r="A81" s="228" t="s">
        <v>202</v>
      </c>
      <c r="B81" s="331"/>
      <c r="C81" s="380">
        <v>43041</v>
      </c>
      <c r="D81" s="369">
        <v>43044</v>
      </c>
      <c r="E81" s="369">
        <v>43046</v>
      </c>
      <c r="F81" s="394"/>
      <c r="G81" s="394">
        <v>24644000</v>
      </c>
      <c r="H81" s="17" t="s">
        <v>9</v>
      </c>
      <c r="I81" s="391" t="s">
        <v>11</v>
      </c>
      <c r="J81" s="69" t="s">
        <v>69</v>
      </c>
      <c r="K81" s="115"/>
    </row>
    <row r="82" spans="1:11" s="76" customFormat="1" ht="15">
      <c r="A82" s="228" t="s">
        <v>221</v>
      </c>
      <c r="B82" s="331"/>
      <c r="C82" s="380">
        <v>43044</v>
      </c>
      <c r="D82" s="369">
        <v>43046</v>
      </c>
      <c r="E82" s="369">
        <v>43048</v>
      </c>
      <c r="F82" s="394"/>
      <c r="G82" s="394">
        <v>29700000</v>
      </c>
      <c r="H82" s="17" t="s">
        <v>9</v>
      </c>
      <c r="I82" s="391" t="s">
        <v>11</v>
      </c>
      <c r="J82" s="69" t="s">
        <v>69</v>
      </c>
      <c r="K82" s="115"/>
    </row>
    <row r="83" spans="1:11" s="76" customFormat="1" ht="15">
      <c r="A83" s="228" t="s">
        <v>222</v>
      </c>
      <c r="B83" s="331"/>
      <c r="C83" s="380">
        <v>43046</v>
      </c>
      <c r="D83" s="369">
        <v>43048</v>
      </c>
      <c r="E83" s="369">
        <v>43050</v>
      </c>
      <c r="F83" s="394"/>
      <c r="G83" s="394">
        <v>47000000</v>
      </c>
      <c r="H83" s="17" t="s">
        <v>9</v>
      </c>
      <c r="I83" s="391" t="s">
        <v>11</v>
      </c>
      <c r="J83" s="69" t="s">
        <v>69</v>
      </c>
      <c r="K83" s="115"/>
    </row>
    <row r="84" spans="1:11" s="76" customFormat="1" ht="15">
      <c r="A84" s="228"/>
      <c r="B84" s="331"/>
      <c r="C84" s="380"/>
      <c r="D84" s="369"/>
      <c r="E84" s="369"/>
      <c r="F84" s="394"/>
      <c r="G84" s="394"/>
      <c r="H84" s="17"/>
      <c r="I84" s="391"/>
      <c r="J84" s="69"/>
      <c r="K84" s="115"/>
    </row>
    <row r="85" spans="1:11" ht="15">
      <c r="A85" s="112"/>
      <c r="B85" s="19"/>
      <c r="C85" s="247" t="s">
        <v>10</v>
      </c>
      <c r="D85" s="293"/>
      <c r="E85" s="293"/>
      <c r="F85" s="293"/>
      <c r="G85" s="249">
        <f>SUM(G77:G83)</f>
        <v>224474000</v>
      </c>
      <c r="H85" s="111"/>
      <c r="I85" s="111"/>
      <c r="J85" s="16"/>
      <c r="K85" s="273"/>
    </row>
    <row r="86" spans="1:11" ht="15">
      <c r="A86" s="112"/>
      <c r="B86" s="19"/>
      <c r="C86" s="63"/>
      <c r="D86" s="63"/>
      <c r="E86" s="63"/>
      <c r="F86" s="63"/>
      <c r="G86" s="42"/>
      <c r="H86" s="111"/>
      <c r="I86" s="111"/>
      <c r="J86" s="16"/>
      <c r="K86" s="273"/>
    </row>
    <row r="87" spans="1:11" ht="15">
      <c r="A87" s="117"/>
      <c r="B87" s="66"/>
      <c r="C87" s="67"/>
      <c r="D87" s="12"/>
      <c r="E87" s="12"/>
      <c r="F87" s="12"/>
      <c r="G87" s="14"/>
      <c r="H87" s="14"/>
      <c r="I87" s="17"/>
      <c r="J87" s="97"/>
      <c r="K87" s="273"/>
    </row>
    <row r="88" spans="1:11" ht="15">
      <c r="A88" s="48"/>
      <c r="B88" s="258" t="s">
        <v>24</v>
      </c>
      <c r="C88" s="259" t="s">
        <v>10</v>
      </c>
      <c r="D88" s="260"/>
      <c r="E88" s="260"/>
      <c r="F88" s="260"/>
      <c r="G88" s="261">
        <f>SUM(G85,G73,G31,G25,G12)</f>
        <v>1412278570</v>
      </c>
      <c r="H88" s="17"/>
      <c r="I88" s="111"/>
      <c r="J88" s="64"/>
      <c r="K88" s="273"/>
    </row>
    <row r="89" spans="1:11" ht="15">
      <c r="A89" s="48"/>
      <c r="B89" s="218"/>
      <c r="C89" s="219"/>
      <c r="D89" s="220"/>
      <c r="E89" s="220"/>
      <c r="F89" s="220"/>
      <c r="G89" s="221"/>
      <c r="H89" s="17"/>
      <c r="I89" s="111"/>
      <c r="J89" s="64"/>
      <c r="K89" s="273"/>
    </row>
    <row r="90" spans="1:11" ht="15">
      <c r="A90" s="48"/>
      <c r="B90" s="24"/>
      <c r="C90" s="217"/>
      <c r="D90" s="98"/>
      <c r="E90" s="98"/>
      <c r="F90" s="98"/>
      <c r="G90" s="83"/>
      <c r="H90" s="17"/>
      <c r="I90" s="111"/>
      <c r="J90" s="64"/>
      <c r="K90" s="273"/>
    </row>
    <row r="91" spans="1:11" ht="15">
      <c r="A91" s="48"/>
      <c r="B91" s="24"/>
      <c r="C91" s="217"/>
      <c r="D91" s="98"/>
      <c r="E91" s="98"/>
      <c r="F91" s="98"/>
      <c r="G91" s="83"/>
      <c r="H91" s="17"/>
      <c r="I91" s="111"/>
      <c r="J91" s="64"/>
      <c r="K91" s="273"/>
    </row>
    <row r="92" spans="1:11" ht="15">
      <c r="A92" s="48"/>
      <c r="B92" s="24"/>
      <c r="C92" s="217"/>
      <c r="D92" s="98"/>
      <c r="E92" s="98"/>
      <c r="F92" s="98"/>
      <c r="G92" s="83"/>
      <c r="H92" s="17"/>
      <c r="I92" s="111"/>
      <c r="J92" s="64"/>
      <c r="K92" s="273"/>
    </row>
    <row r="93" spans="1:11" ht="15">
      <c r="A93" s="78" t="s">
        <v>18</v>
      </c>
      <c r="B93" s="90"/>
      <c r="C93" s="91"/>
      <c r="D93" s="92"/>
      <c r="E93" s="92"/>
      <c r="F93" s="92"/>
      <c r="G93" s="93"/>
      <c r="H93" s="85"/>
      <c r="I93" s="61"/>
      <c r="J93" s="94"/>
      <c r="K93" s="105" t="s">
        <v>65</v>
      </c>
    </row>
    <row r="94" spans="1:11" ht="15">
      <c r="A94" s="208"/>
      <c r="B94" s="209"/>
      <c r="C94" s="210"/>
      <c r="D94" s="211"/>
      <c r="E94" s="211"/>
      <c r="F94" s="211"/>
      <c r="G94" s="212"/>
      <c r="H94" s="202"/>
      <c r="I94" s="213"/>
      <c r="J94" s="214"/>
      <c r="K94" s="215"/>
    </row>
    <row r="95" spans="1:11" ht="47.25">
      <c r="A95" s="51"/>
      <c r="B95" s="25"/>
      <c r="C95" s="22"/>
      <c r="D95" s="22"/>
      <c r="E95" s="22"/>
      <c r="F95" s="22"/>
      <c r="G95" s="26" t="str">
        <f>+C1</f>
        <v>Williams Brazil</v>
      </c>
      <c r="H95" s="27"/>
      <c r="I95" s="27"/>
      <c r="J95" s="27"/>
      <c r="K95" s="49"/>
    </row>
    <row r="96" spans="1:11" ht="25.5">
      <c r="A96" s="52"/>
      <c r="B96" s="24"/>
      <c r="C96" s="28"/>
      <c r="D96" s="28"/>
      <c r="E96" s="28"/>
      <c r="F96" s="28"/>
      <c r="G96" s="274" t="str">
        <f>+C2</f>
        <v>SUGAR LINE UP edition 01.11.2017</v>
      </c>
      <c r="H96" s="28"/>
      <c r="I96" s="28"/>
      <c r="J96" s="28"/>
      <c r="K96" s="49"/>
    </row>
    <row r="97" spans="1:11" ht="15">
      <c r="A97" s="52"/>
      <c r="B97" s="28"/>
      <c r="C97" s="28"/>
      <c r="D97" s="28"/>
      <c r="E97" s="28"/>
      <c r="F97" s="28"/>
      <c r="G97" s="28"/>
      <c r="H97" s="28"/>
      <c r="I97" s="28"/>
      <c r="J97" s="28"/>
      <c r="K97" s="273"/>
    </row>
    <row r="98" spans="1:11" ht="15">
      <c r="A98" s="52"/>
      <c r="B98" s="28"/>
      <c r="C98" s="28"/>
      <c r="D98" s="28"/>
      <c r="E98" s="28"/>
      <c r="F98" s="28"/>
      <c r="G98" s="28"/>
      <c r="H98" s="28"/>
      <c r="I98" s="28"/>
      <c r="J98" s="28"/>
      <c r="K98" s="273"/>
    </row>
    <row r="99" spans="1:11" ht="15">
      <c r="A99" s="52"/>
      <c r="B99" s="28"/>
      <c r="C99" s="28"/>
      <c r="D99" s="28"/>
      <c r="E99" s="28"/>
      <c r="F99" s="28"/>
      <c r="G99" s="28"/>
      <c r="H99" s="28"/>
      <c r="I99" s="28"/>
      <c r="J99" s="28"/>
      <c r="K99" s="53"/>
    </row>
    <row r="100" spans="1:11" ht="15">
      <c r="A100" s="52"/>
      <c r="B100" s="28"/>
      <c r="C100" s="28"/>
      <c r="D100" s="28"/>
      <c r="E100" s="28"/>
      <c r="F100" s="28"/>
      <c r="G100" s="28"/>
      <c r="H100" s="28"/>
      <c r="I100" s="28"/>
      <c r="J100" s="28"/>
      <c r="K100" s="53"/>
    </row>
    <row r="101" spans="1:11" s="76" customFormat="1" ht="15">
      <c r="A101" s="510" t="s">
        <v>25</v>
      </c>
      <c r="B101" s="511"/>
      <c r="C101" s="22"/>
      <c r="D101" s="22"/>
      <c r="E101" s="22"/>
      <c r="F101" s="22"/>
      <c r="G101" s="22"/>
      <c r="H101" s="27"/>
      <c r="I101" s="27"/>
      <c r="J101" s="31"/>
      <c r="K101" s="53"/>
    </row>
    <row r="102" spans="1:11" ht="15">
      <c r="A102" s="270" t="s">
        <v>45</v>
      </c>
      <c r="B102" s="125">
        <f>G12</f>
        <v>0</v>
      </c>
      <c r="C102" s="22"/>
      <c r="D102" s="22"/>
      <c r="E102" s="22"/>
      <c r="F102" s="22"/>
      <c r="G102" s="22"/>
      <c r="H102" s="27"/>
      <c r="I102" s="27"/>
      <c r="J102" s="31"/>
      <c r="K102" s="53"/>
    </row>
    <row r="103" spans="1:11" ht="15">
      <c r="A103" s="270" t="s">
        <v>46</v>
      </c>
      <c r="B103" s="125">
        <f>G25</f>
        <v>60310570</v>
      </c>
      <c r="C103" s="22"/>
      <c r="D103" s="22"/>
      <c r="E103" s="22"/>
      <c r="F103" s="22"/>
      <c r="G103" s="22"/>
      <c r="H103" s="27"/>
      <c r="I103" s="27"/>
      <c r="J103" s="31"/>
      <c r="K103" s="53"/>
    </row>
    <row r="104" spans="1:11" ht="15">
      <c r="A104" s="270" t="s">
        <v>12</v>
      </c>
      <c r="B104" s="125">
        <f>+G73</f>
        <v>1127494000</v>
      </c>
      <c r="C104" s="22"/>
      <c r="D104" s="22"/>
      <c r="E104" s="22"/>
      <c r="F104" s="22"/>
      <c r="G104" s="22"/>
      <c r="H104" s="27"/>
      <c r="I104" s="27"/>
      <c r="J104" s="22"/>
      <c r="K104" s="55"/>
    </row>
    <row r="105" spans="1:11" ht="15">
      <c r="A105" s="270" t="s">
        <v>41</v>
      </c>
      <c r="B105" s="125">
        <f>G85</f>
        <v>224474000</v>
      </c>
      <c r="C105" s="22"/>
      <c r="D105" s="22"/>
      <c r="E105" s="22"/>
      <c r="F105" s="22"/>
      <c r="G105" s="22"/>
      <c r="H105" s="27"/>
      <c r="I105" s="27"/>
      <c r="J105" s="22"/>
      <c r="K105" s="55"/>
    </row>
    <row r="106" spans="1:11" ht="15">
      <c r="A106" s="286" t="s">
        <v>26</v>
      </c>
      <c r="B106" s="268">
        <f>SUM(B102:B105)</f>
        <v>1412278570</v>
      </c>
      <c r="C106" s="22"/>
      <c r="D106" s="22"/>
      <c r="E106" s="22"/>
      <c r="F106" s="22"/>
      <c r="G106" s="22"/>
      <c r="H106" s="27"/>
      <c r="I106" s="27"/>
      <c r="J106" s="22"/>
      <c r="K106" s="55"/>
    </row>
    <row r="107" spans="1:11" ht="15">
      <c r="A107" s="48"/>
      <c r="B107" s="160"/>
      <c r="C107" s="22"/>
      <c r="D107" s="22"/>
      <c r="E107" s="22"/>
      <c r="F107" s="22"/>
      <c r="G107" s="22"/>
      <c r="H107" s="27"/>
      <c r="I107" s="27"/>
      <c r="J107" s="22"/>
      <c r="K107" s="161"/>
    </row>
    <row r="108" spans="1:11" ht="15">
      <c r="A108" s="48"/>
      <c r="B108" s="65"/>
      <c r="C108" s="22"/>
      <c r="D108" s="22"/>
      <c r="E108" s="22"/>
      <c r="F108" s="22"/>
      <c r="G108" s="22"/>
      <c r="H108" s="27"/>
      <c r="I108" s="27"/>
      <c r="J108" s="22"/>
      <c r="K108" s="161"/>
    </row>
    <row r="109" spans="1:11" ht="15">
      <c r="A109" s="54"/>
      <c r="B109" s="32"/>
      <c r="C109" s="22"/>
      <c r="D109" s="22"/>
      <c r="E109" s="22"/>
      <c r="F109" s="22"/>
      <c r="G109" s="22"/>
      <c r="H109" s="27"/>
      <c r="I109" s="27"/>
      <c r="J109" s="22"/>
      <c r="K109" s="57"/>
    </row>
    <row r="110" spans="1:11" ht="15">
      <c r="A110" s="54"/>
      <c r="B110" s="33"/>
      <c r="C110" s="22"/>
      <c r="D110" s="22"/>
      <c r="E110" s="22"/>
      <c r="F110" s="22"/>
      <c r="G110" s="22"/>
      <c r="H110" s="27"/>
      <c r="I110" s="27"/>
      <c r="J110" s="22"/>
      <c r="K110" s="57"/>
    </row>
    <row r="111" spans="1:11" ht="15">
      <c r="A111" s="54"/>
      <c r="B111" s="33"/>
      <c r="C111" s="22"/>
      <c r="D111" s="22"/>
      <c r="E111" s="22"/>
      <c r="F111" s="22"/>
      <c r="G111" s="22"/>
      <c r="H111" s="27"/>
      <c r="I111" s="27"/>
      <c r="J111" s="22"/>
      <c r="K111" s="57"/>
    </row>
    <row r="112" spans="1:11" ht="15">
      <c r="A112" s="54"/>
      <c r="B112" s="33"/>
      <c r="C112" s="22"/>
      <c r="D112" s="22"/>
      <c r="E112" s="22"/>
      <c r="F112" s="22"/>
      <c r="G112" s="22"/>
      <c r="H112" s="27"/>
      <c r="I112" s="27"/>
      <c r="J112" s="22"/>
      <c r="K112" s="57"/>
    </row>
    <row r="113" spans="1:11" ht="15">
      <c r="A113" s="56"/>
      <c r="B113" s="43"/>
      <c r="C113" s="22"/>
      <c r="D113" s="22"/>
      <c r="E113" s="22"/>
      <c r="F113" s="22"/>
      <c r="G113" s="22"/>
      <c r="H113" s="27"/>
      <c r="I113" s="27"/>
      <c r="J113" s="22"/>
      <c r="K113" s="60"/>
    </row>
    <row r="114" spans="1:11" ht="15">
      <c r="A114" s="48"/>
      <c r="B114" s="160"/>
      <c r="C114" s="160"/>
      <c r="D114" s="160"/>
      <c r="E114" s="160"/>
      <c r="F114" s="160"/>
      <c r="G114" s="160"/>
      <c r="H114" s="160"/>
      <c r="I114" s="160"/>
      <c r="J114" s="160"/>
      <c r="K114" s="161"/>
    </row>
    <row r="115" spans="1:11" ht="15">
      <c r="A115" s="48"/>
      <c r="B115" s="160"/>
      <c r="C115" s="160"/>
      <c r="D115" s="160"/>
      <c r="E115" s="160"/>
      <c r="F115" s="160"/>
      <c r="G115" s="160"/>
      <c r="H115" s="160"/>
      <c r="I115" s="160"/>
      <c r="J115" s="160"/>
      <c r="K115" s="161"/>
    </row>
    <row r="116" spans="1:11" ht="15">
      <c r="A116" s="58"/>
      <c r="B116" s="118"/>
      <c r="C116" s="22"/>
      <c r="D116" s="22"/>
      <c r="E116" s="22"/>
      <c r="F116" s="22"/>
      <c r="G116" s="22"/>
      <c r="H116" s="27"/>
      <c r="I116" s="27"/>
      <c r="J116" s="27"/>
      <c r="K116" s="161"/>
    </row>
    <row r="117" spans="1:11" ht="15">
      <c r="A117" s="59"/>
      <c r="B117" s="35"/>
      <c r="C117" s="35"/>
      <c r="D117" s="35"/>
      <c r="E117" s="35"/>
      <c r="F117" s="35"/>
      <c r="G117" s="35"/>
      <c r="H117" s="36"/>
      <c r="I117" s="35"/>
      <c r="J117" s="35"/>
      <c r="K117" s="161"/>
    </row>
    <row r="118" spans="1:11" ht="15">
      <c r="A118" s="48"/>
      <c r="B118" s="160"/>
      <c r="C118" s="160"/>
      <c r="D118" s="160"/>
      <c r="E118" s="160"/>
      <c r="F118" s="160"/>
      <c r="G118" s="160"/>
      <c r="H118" s="160"/>
      <c r="I118" s="160"/>
      <c r="J118" s="160"/>
      <c r="K118" s="161"/>
    </row>
    <row r="119" spans="1:11" ht="15">
      <c r="A119" s="48"/>
      <c r="B119" s="160"/>
      <c r="C119" s="160"/>
      <c r="D119" s="160"/>
      <c r="E119" s="160"/>
      <c r="F119" s="160"/>
      <c r="G119" s="160"/>
      <c r="H119" s="160"/>
      <c r="I119" s="160"/>
      <c r="J119" s="160"/>
      <c r="K119" s="161"/>
    </row>
    <row r="120" spans="1:11" ht="15">
      <c r="A120" s="48"/>
      <c r="B120" s="160"/>
      <c r="C120" s="160"/>
      <c r="D120" s="160"/>
      <c r="E120" s="160"/>
      <c r="F120" s="160"/>
      <c r="G120" s="160"/>
      <c r="H120" s="160"/>
      <c r="I120" s="160"/>
      <c r="J120" s="160"/>
      <c r="K120" s="161"/>
    </row>
    <row r="121" spans="1:11" ht="15">
      <c r="A121" s="48"/>
      <c r="B121" s="160"/>
      <c r="C121" s="160"/>
      <c r="D121" s="160"/>
      <c r="E121" s="160"/>
      <c r="F121" s="160"/>
      <c r="G121" s="160"/>
      <c r="H121" s="160"/>
      <c r="I121" s="160"/>
      <c r="J121" s="160"/>
      <c r="K121" s="161"/>
    </row>
    <row r="122" spans="1:11" ht="15">
      <c r="A122" s="78" t="s">
        <v>63</v>
      </c>
      <c r="B122" s="101"/>
      <c r="C122" s="102"/>
      <c r="D122" s="102"/>
      <c r="E122" s="102"/>
      <c r="F122" s="102"/>
      <c r="G122" s="103"/>
      <c r="H122" s="104"/>
      <c r="I122" s="104"/>
      <c r="J122" s="102"/>
      <c r="K122" s="105" t="s">
        <v>63</v>
      </c>
    </row>
  </sheetData>
  <sheetProtection password="F66E" sheet="1"/>
  <mergeCells count="4">
    <mergeCell ref="C1:K1"/>
    <mergeCell ref="C2:K2"/>
    <mergeCell ref="C3:K3"/>
    <mergeCell ref="A101:B10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3" max="10" man="1"/>
    <brk id="93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9"/>
  <sheetViews>
    <sheetView showGridLines="0" zoomScalePageLayoutView="0" workbookViewId="0" topLeftCell="A1">
      <selection activeCell="F116" sqref="F1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0" bestFit="1" customWidth="1"/>
  </cols>
  <sheetData>
    <row r="1" spans="1:24" ht="47.25">
      <c r="A1" s="176"/>
      <c r="B1" s="177"/>
      <c r="C1" s="512" t="str">
        <f>+BULK!C1</f>
        <v>Williams Brazil</v>
      </c>
      <c r="D1" s="512"/>
      <c r="E1" s="512"/>
      <c r="F1" s="512"/>
      <c r="G1" s="512"/>
      <c r="H1" s="512"/>
      <c r="I1" s="512"/>
      <c r="J1" s="512"/>
      <c r="K1" s="512"/>
      <c r="L1" s="513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">
      <c r="A2" s="178"/>
      <c r="B2" s="173"/>
      <c r="C2" s="514" t="s">
        <v>27</v>
      </c>
      <c r="D2" s="514"/>
      <c r="E2" s="514"/>
      <c r="F2" s="514"/>
      <c r="G2" s="514"/>
      <c r="H2" s="514"/>
      <c r="I2" s="514"/>
      <c r="J2" s="514"/>
      <c r="K2" s="514"/>
      <c r="L2" s="515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">
      <c r="A3" s="178"/>
      <c r="B3" s="173"/>
      <c r="C3" s="516" t="s">
        <v>156</v>
      </c>
      <c r="D3" s="516"/>
      <c r="E3" s="516"/>
      <c r="F3" s="516"/>
      <c r="G3" s="516"/>
      <c r="H3" s="516"/>
      <c r="I3" s="516"/>
      <c r="J3" s="516"/>
      <c r="K3" s="516"/>
      <c r="L3" s="517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>
      <c r="A4" s="179"/>
      <c r="B4" s="173"/>
      <c r="C4" s="518" t="s">
        <v>80</v>
      </c>
      <c r="D4" s="518"/>
      <c r="E4" s="518"/>
      <c r="F4" s="518"/>
      <c r="G4" s="518"/>
      <c r="H4" s="518"/>
      <c r="I4" s="518"/>
      <c r="J4" s="518"/>
      <c r="K4" s="518"/>
      <c r="L4" s="519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">
      <c r="A5" s="179"/>
      <c r="B5" s="173"/>
      <c r="C5" s="173"/>
      <c r="D5" s="163"/>
      <c r="E5" s="163"/>
      <c r="F5" s="163"/>
      <c r="G5" s="180"/>
      <c r="H5" s="181"/>
      <c r="I5" s="182"/>
      <c r="J5" s="167"/>
      <c r="K5" s="181"/>
      <c r="L5" s="17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179"/>
      <c r="B6" s="173"/>
      <c r="C6" s="173" t="s">
        <v>14</v>
      </c>
      <c r="D6" s="163"/>
      <c r="E6" s="163"/>
      <c r="F6" s="163"/>
      <c r="G6" s="180"/>
      <c r="H6" s="181"/>
      <c r="I6" s="182"/>
      <c r="J6" s="167"/>
      <c r="K6" s="181"/>
      <c r="L6" s="17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234" t="s">
        <v>28</v>
      </c>
      <c r="B7" s="235"/>
      <c r="C7" s="236" t="s">
        <v>29</v>
      </c>
      <c r="D7" s="236" t="s">
        <v>30</v>
      </c>
      <c r="E7" s="236" t="s">
        <v>31</v>
      </c>
      <c r="F7" s="236" t="s">
        <v>4</v>
      </c>
      <c r="G7" s="236" t="s">
        <v>5</v>
      </c>
      <c r="H7" s="236" t="s">
        <v>6</v>
      </c>
      <c r="I7" s="236" t="s">
        <v>7</v>
      </c>
      <c r="J7" s="236" t="s">
        <v>54</v>
      </c>
      <c r="K7" s="263" t="s">
        <v>32</v>
      </c>
      <c r="L7" s="264" t="s">
        <v>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5" customHeight="1">
      <c r="A8" s="2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7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 customHeight="1">
      <c r="A9" s="113"/>
      <c r="B9" s="243" t="s">
        <v>45</v>
      </c>
      <c r="C9" s="86"/>
      <c r="D9" s="233"/>
      <c r="E9" s="233"/>
      <c r="F9" s="233"/>
      <c r="G9" s="233"/>
      <c r="H9" s="109"/>
      <c r="I9" s="109"/>
      <c r="J9" s="233"/>
      <c r="K9" s="228"/>
      <c r="L9" s="26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76" customFormat="1" ht="16.5" customHeight="1">
      <c r="A10" s="244"/>
      <c r="B10" s="238"/>
      <c r="C10" s="239" t="s">
        <v>61</v>
      </c>
      <c r="D10" s="240"/>
      <c r="E10" s="240"/>
      <c r="F10" s="240"/>
      <c r="G10" s="241"/>
      <c r="H10" s="242"/>
      <c r="I10" s="239"/>
      <c r="J10" s="240"/>
      <c r="K10" s="266"/>
      <c r="L10" s="31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13" s="76" customFormat="1" ht="15.75" customHeight="1">
      <c r="A11" s="228" t="s">
        <v>130</v>
      </c>
      <c r="B11" s="307"/>
      <c r="C11" s="198">
        <v>43015</v>
      </c>
      <c r="D11" s="198">
        <v>43017</v>
      </c>
      <c r="E11" s="198">
        <v>43022</v>
      </c>
      <c r="F11" s="160"/>
      <c r="G11" s="370">
        <v>26550000</v>
      </c>
      <c r="H11" s="69" t="s">
        <v>9</v>
      </c>
      <c r="I11" s="69" t="s">
        <v>98</v>
      </c>
      <c r="K11" s="160"/>
      <c r="L11" s="142" t="s">
        <v>131</v>
      </c>
      <c r="M11" s="373"/>
    </row>
    <row r="12" spans="1:24" s="37" customFormat="1" ht="15" customHeight="1">
      <c r="A12" s="244"/>
      <c r="B12" s="245"/>
      <c r="C12" s="239" t="s">
        <v>33</v>
      </c>
      <c r="D12" s="240"/>
      <c r="E12" s="240"/>
      <c r="F12" s="240"/>
      <c r="G12" s="241"/>
      <c r="H12" s="242"/>
      <c r="I12" s="239"/>
      <c r="J12" s="240"/>
      <c r="K12" s="240"/>
      <c r="L12" s="246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37" customFormat="1" ht="15" customHeight="1">
      <c r="A13" s="174" t="s">
        <v>66</v>
      </c>
      <c r="B13" s="276"/>
      <c r="C13" s="191"/>
      <c r="D13" s="198"/>
      <c r="E13" s="198"/>
      <c r="F13" s="80"/>
      <c r="G13" s="80"/>
      <c r="H13" s="69"/>
      <c r="I13" s="69"/>
      <c r="K13" s="275"/>
      <c r="L13" s="272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s="37" customFormat="1" ht="15" customHeight="1">
      <c r="A14" s="174"/>
      <c r="B14" s="276"/>
      <c r="C14" s="191"/>
      <c r="D14" s="198"/>
      <c r="E14" s="198"/>
      <c r="F14" s="80"/>
      <c r="G14" s="80"/>
      <c r="H14" s="69"/>
      <c r="I14" s="69"/>
      <c r="K14" s="275"/>
      <c r="L14" s="14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5" customHeight="1">
      <c r="A15" s="113"/>
      <c r="B15" s="231"/>
      <c r="C15" s="191"/>
      <c r="D15" s="201"/>
      <c r="E15" s="201"/>
      <c r="F15" s="80"/>
      <c r="G15" s="80"/>
      <c r="H15" s="69"/>
      <c r="I15" s="69"/>
      <c r="J15" s="69"/>
      <c r="K15" s="152"/>
      <c r="L15" s="1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76" customFormat="1" ht="15" customHeight="1">
      <c r="A16" s="113"/>
      <c r="B16" s="243" t="s">
        <v>55</v>
      </c>
      <c r="C16" s="86"/>
      <c r="D16" s="233"/>
      <c r="E16" s="233"/>
      <c r="F16" s="233"/>
      <c r="G16" s="233"/>
      <c r="H16" s="109"/>
      <c r="I16" s="109"/>
      <c r="J16" s="233"/>
      <c r="K16" s="228"/>
      <c r="L16" s="267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s="20" customFormat="1" ht="15" customHeight="1">
      <c r="A17" s="244"/>
      <c r="B17" s="238"/>
      <c r="C17" s="239" t="s">
        <v>50</v>
      </c>
      <c r="D17" s="240"/>
      <c r="E17" s="240"/>
      <c r="F17" s="240"/>
      <c r="G17" s="241"/>
      <c r="H17" s="242"/>
      <c r="I17" s="239"/>
      <c r="J17" s="240"/>
      <c r="K17" s="266"/>
      <c r="L17" s="26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13" s="76" customFormat="1" ht="15.75" customHeight="1">
      <c r="A18" s="228" t="s">
        <v>95</v>
      </c>
      <c r="B18" s="307"/>
      <c r="C18" s="198">
        <v>43016</v>
      </c>
      <c r="D18" s="198">
        <v>43019</v>
      </c>
      <c r="E18" s="198">
        <v>43029</v>
      </c>
      <c r="F18" s="370">
        <v>13000000</v>
      </c>
      <c r="G18" s="370"/>
      <c r="H18" s="69" t="s">
        <v>83</v>
      </c>
      <c r="I18" s="69" t="s">
        <v>11</v>
      </c>
      <c r="K18" s="160"/>
      <c r="L18" s="142" t="s">
        <v>72</v>
      </c>
      <c r="M18" s="373"/>
    </row>
    <row r="19" spans="1:24" s="76" customFormat="1" ht="15" customHeight="1">
      <c r="A19" s="113"/>
      <c r="B19" s="11"/>
      <c r="C19" s="168"/>
      <c r="D19" s="168"/>
      <c r="E19" s="168"/>
      <c r="F19" s="62"/>
      <c r="G19" s="11"/>
      <c r="H19" s="10"/>
      <c r="I19" s="10"/>
      <c r="J19" s="11"/>
      <c r="K19" s="11"/>
      <c r="L19" s="1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s="76" customFormat="1" ht="15" customHeight="1">
      <c r="A20" s="113"/>
      <c r="B20" s="243" t="s">
        <v>46</v>
      </c>
      <c r="C20" s="86"/>
      <c r="D20" s="233"/>
      <c r="E20" s="233"/>
      <c r="F20" s="233"/>
      <c r="G20" s="233"/>
      <c r="H20" s="109"/>
      <c r="I20" s="109"/>
      <c r="J20" s="233"/>
      <c r="K20" s="228"/>
      <c r="L20" s="26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76" customFormat="1" ht="15" customHeight="1">
      <c r="A21" s="244"/>
      <c r="B21" s="238"/>
      <c r="C21" s="239" t="s">
        <v>61</v>
      </c>
      <c r="D21" s="240"/>
      <c r="E21" s="240"/>
      <c r="F21" s="240"/>
      <c r="G21" s="241"/>
      <c r="H21" s="242"/>
      <c r="I21" s="239"/>
      <c r="J21" s="240"/>
      <c r="K21" s="266"/>
      <c r="L21" s="265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13" s="76" customFormat="1" ht="15.75" customHeight="1">
      <c r="A22" s="228" t="s">
        <v>172</v>
      </c>
      <c r="B22" s="307"/>
      <c r="C22" s="198">
        <v>43024</v>
      </c>
      <c r="D22" s="198">
        <v>43024</v>
      </c>
      <c r="E22" s="198">
        <v>43027</v>
      </c>
      <c r="F22" s="160"/>
      <c r="G22" s="370">
        <v>25000000</v>
      </c>
      <c r="H22" s="69" t="s">
        <v>9</v>
      </c>
      <c r="I22" s="69" t="s">
        <v>90</v>
      </c>
      <c r="K22" s="160"/>
      <c r="L22" s="142" t="s">
        <v>15</v>
      </c>
      <c r="M22" s="373"/>
    </row>
    <row r="23" spans="1:13" s="76" customFormat="1" ht="15.75" customHeight="1">
      <c r="A23" s="228" t="s">
        <v>188</v>
      </c>
      <c r="B23" s="307"/>
      <c r="C23" s="198">
        <v>43034</v>
      </c>
      <c r="D23" s="198">
        <v>43034</v>
      </c>
      <c r="E23" s="198">
        <v>43037</v>
      </c>
      <c r="F23" s="160"/>
      <c r="G23" s="370">
        <v>29500000</v>
      </c>
      <c r="H23" s="69" t="s">
        <v>9</v>
      </c>
      <c r="I23" s="69" t="s">
        <v>85</v>
      </c>
      <c r="K23" s="160"/>
      <c r="L23" s="142" t="s">
        <v>84</v>
      </c>
      <c r="M23" s="373"/>
    </row>
    <row r="24" spans="1:24" s="20" customFormat="1" ht="15.75" customHeight="1">
      <c r="A24" s="244"/>
      <c r="B24" s="245"/>
      <c r="C24" s="239" t="s">
        <v>33</v>
      </c>
      <c r="D24" s="240"/>
      <c r="E24" s="240"/>
      <c r="F24" s="240"/>
      <c r="G24" s="241"/>
      <c r="H24" s="242"/>
      <c r="I24" s="239"/>
      <c r="J24" s="240"/>
      <c r="K24" s="240"/>
      <c r="L24" s="246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0" customFormat="1" ht="15" customHeight="1">
      <c r="A25" s="174" t="s">
        <v>66</v>
      </c>
      <c r="B25" s="140"/>
      <c r="C25" s="196"/>
      <c r="D25" s="196"/>
      <c r="E25" s="196"/>
      <c r="F25" s="125"/>
      <c r="G25" s="162"/>
      <c r="H25" s="69"/>
      <c r="I25" s="69"/>
      <c r="K25" s="11"/>
      <c r="L25" s="27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s="20" customFormat="1" ht="15" customHeight="1">
      <c r="A26" s="113"/>
      <c r="B26" s="140"/>
      <c r="C26" s="196"/>
      <c r="D26" s="196"/>
      <c r="E26" s="196"/>
      <c r="F26" s="125"/>
      <c r="G26" s="162"/>
      <c r="H26" s="69"/>
      <c r="I26" s="69"/>
      <c r="K26" s="11"/>
      <c r="L26" s="14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" customHeight="1">
      <c r="A27" s="113"/>
      <c r="B27" s="11"/>
      <c r="C27" s="172"/>
      <c r="D27" s="10"/>
      <c r="E27" s="69"/>
      <c r="F27" s="11"/>
      <c r="G27" s="62"/>
      <c r="H27" s="121"/>
      <c r="I27" s="121"/>
      <c r="J27" s="11"/>
      <c r="K27" s="11"/>
      <c r="L27" s="136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76" customFormat="1" ht="15" customHeight="1">
      <c r="A28" s="113"/>
      <c r="B28" s="243" t="s">
        <v>48</v>
      </c>
      <c r="C28" s="86"/>
      <c r="D28" s="233"/>
      <c r="E28" s="233"/>
      <c r="F28" s="233"/>
      <c r="G28" s="233"/>
      <c r="H28" s="109"/>
      <c r="I28" s="109"/>
      <c r="J28" s="233"/>
      <c r="K28" s="228"/>
      <c r="L28" s="26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24" s="76" customFormat="1" ht="15" customHeight="1">
      <c r="A29" s="244"/>
      <c r="B29" s="238"/>
      <c r="C29" s="239" t="s">
        <v>50</v>
      </c>
      <c r="D29" s="240"/>
      <c r="E29" s="240"/>
      <c r="F29" s="240"/>
      <c r="G29" s="241"/>
      <c r="H29" s="242"/>
      <c r="I29" s="239"/>
      <c r="J29" s="240"/>
      <c r="K29" s="266"/>
      <c r="L29" s="265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12" s="40" customFormat="1" ht="15" customHeight="1">
      <c r="A30" s="174" t="s">
        <v>66</v>
      </c>
      <c r="B30" s="160"/>
      <c r="C30" s="160"/>
      <c r="D30" s="160"/>
      <c r="E30" s="116"/>
      <c r="F30" s="160"/>
      <c r="G30" s="160"/>
      <c r="H30" s="160"/>
      <c r="I30" s="160"/>
      <c r="J30" s="160"/>
      <c r="K30" s="160"/>
      <c r="L30" s="170"/>
    </row>
    <row r="31" spans="1:24" ht="15" customHeight="1">
      <c r="A31" s="113"/>
      <c r="B31" s="231"/>
      <c r="C31" s="231"/>
      <c r="D31" s="231"/>
      <c r="E31" s="123"/>
      <c r="F31" s="231"/>
      <c r="G31" s="231"/>
      <c r="H31" s="231"/>
      <c r="I31" s="231"/>
      <c r="J31" s="231"/>
      <c r="K31" s="231"/>
      <c r="L31" s="159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1:24" s="38" customFormat="1" ht="15" customHeight="1">
      <c r="A32" s="113"/>
      <c r="B32" s="243" t="s">
        <v>12</v>
      </c>
      <c r="C32" s="86"/>
      <c r="D32" s="233"/>
      <c r="E32" s="233"/>
      <c r="F32" s="233"/>
      <c r="G32" s="233"/>
      <c r="H32" s="109"/>
      <c r="I32" s="109"/>
      <c r="J32" s="233"/>
      <c r="K32" s="228"/>
      <c r="L32" s="267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s="38" customFormat="1" ht="15" customHeight="1">
      <c r="A33" s="244"/>
      <c r="B33" s="238"/>
      <c r="C33" s="239" t="s">
        <v>33</v>
      </c>
      <c r="D33" s="240"/>
      <c r="E33" s="240"/>
      <c r="F33" s="240"/>
      <c r="G33" s="241"/>
      <c r="H33" s="242"/>
      <c r="I33" s="239"/>
      <c r="J33" s="240"/>
      <c r="K33" s="266"/>
      <c r="L33" s="265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</row>
    <row r="34" spans="1:24" s="38" customFormat="1" ht="15" customHeight="1">
      <c r="A34" s="283" t="s">
        <v>66</v>
      </c>
      <c r="B34" s="231"/>
      <c r="C34" s="191"/>
      <c r="D34" s="192"/>
      <c r="E34" s="192"/>
      <c r="F34" s="80"/>
      <c r="G34" s="80"/>
      <c r="H34" s="69"/>
      <c r="I34" s="69"/>
      <c r="J34" s="231"/>
      <c r="K34" s="231"/>
      <c r="L34" s="142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1:13" s="76" customFormat="1" ht="15">
      <c r="A35" s="244"/>
      <c r="B35" s="245"/>
      <c r="C35" s="239" t="s">
        <v>34</v>
      </c>
      <c r="D35" s="240"/>
      <c r="E35" s="240"/>
      <c r="F35" s="240"/>
      <c r="G35" s="241"/>
      <c r="H35" s="242"/>
      <c r="I35" s="239"/>
      <c r="J35" s="240"/>
      <c r="K35" s="240"/>
      <c r="L35" s="246"/>
      <c r="M35" s="206"/>
    </row>
    <row r="36" spans="1:13" s="76" customFormat="1" ht="15.75" customHeight="1">
      <c r="A36" s="228" t="s">
        <v>107</v>
      </c>
      <c r="B36" s="307"/>
      <c r="C36" s="198">
        <v>43002</v>
      </c>
      <c r="D36" s="198">
        <v>43007</v>
      </c>
      <c r="E36" s="198">
        <v>43010</v>
      </c>
      <c r="F36" s="160"/>
      <c r="G36" s="80">
        <v>59550000</v>
      </c>
      <c r="H36" s="69" t="s">
        <v>9</v>
      </c>
      <c r="I36" s="69" t="s">
        <v>132</v>
      </c>
      <c r="K36" s="160"/>
      <c r="L36" s="142" t="s">
        <v>68</v>
      </c>
      <c r="M36" s="206"/>
    </row>
    <row r="37" spans="1:13" s="76" customFormat="1" ht="15.75" customHeight="1">
      <c r="A37" s="228" t="s">
        <v>93</v>
      </c>
      <c r="B37" s="307"/>
      <c r="C37" s="198">
        <v>43005</v>
      </c>
      <c r="D37" s="198">
        <v>43010</v>
      </c>
      <c r="E37" s="198">
        <v>43013</v>
      </c>
      <c r="F37" s="160"/>
      <c r="G37" s="370">
        <v>76750000</v>
      </c>
      <c r="H37" s="69" t="s">
        <v>9</v>
      </c>
      <c r="I37" s="69" t="s">
        <v>11</v>
      </c>
      <c r="K37" s="160"/>
      <c r="L37" s="142" t="s">
        <v>81</v>
      </c>
      <c r="M37" s="373"/>
    </row>
    <row r="38" spans="1:13" s="76" customFormat="1" ht="15.75" customHeight="1">
      <c r="A38" s="228" t="s">
        <v>108</v>
      </c>
      <c r="B38" s="307"/>
      <c r="C38" s="198">
        <v>43003</v>
      </c>
      <c r="D38" s="198">
        <v>43013</v>
      </c>
      <c r="E38" s="198">
        <v>43014</v>
      </c>
      <c r="F38" s="160"/>
      <c r="G38" s="370">
        <v>14850000</v>
      </c>
      <c r="H38" s="69" t="s">
        <v>9</v>
      </c>
      <c r="I38" s="69" t="s">
        <v>133</v>
      </c>
      <c r="K38" s="160"/>
      <c r="L38" s="142" t="s">
        <v>68</v>
      </c>
      <c r="M38" s="373"/>
    </row>
    <row r="39" spans="1:13" s="76" customFormat="1" ht="15.75" customHeight="1">
      <c r="A39" s="228" t="s">
        <v>99</v>
      </c>
      <c r="B39" s="307"/>
      <c r="C39" s="198">
        <v>43013</v>
      </c>
      <c r="D39" s="198">
        <v>43020</v>
      </c>
      <c r="E39" s="198">
        <v>43021</v>
      </c>
      <c r="F39" s="160"/>
      <c r="G39" s="370">
        <v>35000000</v>
      </c>
      <c r="H39" s="69" t="s">
        <v>9</v>
      </c>
      <c r="I39" s="69" t="s">
        <v>110</v>
      </c>
      <c r="K39" s="160"/>
      <c r="L39" s="142" t="s">
        <v>68</v>
      </c>
      <c r="M39" s="373"/>
    </row>
    <row r="40" spans="1:13" s="76" customFormat="1" ht="15.75" customHeight="1">
      <c r="A40" s="228" t="s">
        <v>134</v>
      </c>
      <c r="B40" s="307"/>
      <c r="C40" s="198">
        <v>43013</v>
      </c>
      <c r="D40" s="198">
        <v>43021</v>
      </c>
      <c r="E40" s="198">
        <v>43022</v>
      </c>
      <c r="F40" s="160"/>
      <c r="G40" s="370">
        <v>17425000</v>
      </c>
      <c r="H40" s="69" t="s">
        <v>9</v>
      </c>
      <c r="I40" s="69" t="s">
        <v>157</v>
      </c>
      <c r="K40" s="160"/>
      <c r="L40" s="142" t="s">
        <v>68</v>
      </c>
      <c r="M40" s="373"/>
    </row>
    <row r="41" spans="1:13" s="76" customFormat="1" ht="15.75" customHeight="1">
      <c r="A41" s="228" t="s">
        <v>120</v>
      </c>
      <c r="B41" s="307"/>
      <c r="C41" s="198">
        <v>43014</v>
      </c>
      <c r="D41" s="198">
        <v>43022</v>
      </c>
      <c r="E41" s="198">
        <v>43025</v>
      </c>
      <c r="F41" s="160"/>
      <c r="G41" s="370">
        <v>34841000</v>
      </c>
      <c r="H41" s="69" t="s">
        <v>9</v>
      </c>
      <c r="I41" s="69" t="s">
        <v>133</v>
      </c>
      <c r="K41" s="160"/>
      <c r="L41" s="142" t="s">
        <v>68</v>
      </c>
      <c r="M41" s="373"/>
    </row>
    <row r="42" spans="1:13" s="76" customFormat="1" ht="15.75" customHeight="1">
      <c r="A42" s="228" t="s">
        <v>135</v>
      </c>
      <c r="B42" s="307"/>
      <c r="C42" s="198">
        <v>43023</v>
      </c>
      <c r="D42" s="198">
        <v>43025</v>
      </c>
      <c r="E42" s="198">
        <v>43026</v>
      </c>
      <c r="F42" s="160"/>
      <c r="G42" s="370">
        <v>19500000</v>
      </c>
      <c r="H42" s="69" t="s">
        <v>9</v>
      </c>
      <c r="I42" s="69" t="s">
        <v>136</v>
      </c>
      <c r="K42" s="160"/>
      <c r="L42" s="142" t="s">
        <v>84</v>
      </c>
      <c r="M42" s="373"/>
    </row>
    <row r="43" spans="1:13" s="76" customFormat="1" ht="15.75" customHeight="1">
      <c r="A43" s="228" t="s">
        <v>109</v>
      </c>
      <c r="B43" s="307"/>
      <c r="C43" s="198">
        <v>43023</v>
      </c>
      <c r="D43" s="198">
        <v>43026</v>
      </c>
      <c r="E43" s="198">
        <v>43026</v>
      </c>
      <c r="F43" s="160"/>
      <c r="G43" s="370">
        <v>12605000</v>
      </c>
      <c r="H43" s="69" t="s">
        <v>9</v>
      </c>
      <c r="I43" s="69" t="s">
        <v>158</v>
      </c>
      <c r="K43" s="160"/>
      <c r="L43" s="142" t="s">
        <v>68</v>
      </c>
      <c r="M43" s="373"/>
    </row>
    <row r="44" spans="1:13" s="76" customFormat="1" ht="15.75" customHeight="1">
      <c r="A44" s="228" t="s">
        <v>164</v>
      </c>
      <c r="B44" s="307"/>
      <c r="C44" s="198">
        <v>43024</v>
      </c>
      <c r="D44" s="198">
        <v>43027</v>
      </c>
      <c r="E44" s="198">
        <v>43028</v>
      </c>
      <c r="F44" s="160"/>
      <c r="G44" s="370">
        <v>21300000</v>
      </c>
      <c r="H44" s="69" t="s">
        <v>9</v>
      </c>
      <c r="I44" s="69" t="s">
        <v>91</v>
      </c>
      <c r="K44" s="160"/>
      <c r="L44" s="142" t="s">
        <v>68</v>
      </c>
      <c r="M44" s="373"/>
    </row>
    <row r="45" spans="1:13" s="76" customFormat="1" ht="15.75" customHeight="1">
      <c r="A45" s="228" t="s">
        <v>173</v>
      </c>
      <c r="B45" s="307"/>
      <c r="C45" s="198">
        <v>43030</v>
      </c>
      <c r="D45" s="198">
        <v>43030</v>
      </c>
      <c r="E45" s="198">
        <v>43033</v>
      </c>
      <c r="F45" s="160"/>
      <c r="G45" s="370">
        <v>51510000</v>
      </c>
      <c r="H45" s="69" t="s">
        <v>9</v>
      </c>
      <c r="I45" s="69" t="s">
        <v>11</v>
      </c>
      <c r="K45" s="160"/>
      <c r="L45" s="142" t="s">
        <v>81</v>
      </c>
      <c r="M45" s="373"/>
    </row>
    <row r="46" spans="1:13" s="76" customFormat="1" ht="15.75" customHeight="1">
      <c r="A46" s="228" t="s">
        <v>174</v>
      </c>
      <c r="B46" s="307"/>
      <c r="C46" s="198">
        <v>43031</v>
      </c>
      <c r="D46" s="198">
        <v>43034</v>
      </c>
      <c r="E46" s="198">
        <v>43036</v>
      </c>
      <c r="F46" s="160"/>
      <c r="G46" s="370">
        <v>56200000</v>
      </c>
      <c r="H46" s="69" t="s">
        <v>9</v>
      </c>
      <c r="I46" s="69" t="s">
        <v>11</v>
      </c>
      <c r="K46" s="160"/>
      <c r="L46" s="142" t="s">
        <v>81</v>
      </c>
      <c r="M46" s="373"/>
    </row>
    <row r="47" spans="1:13" s="76" customFormat="1" ht="15.75" customHeight="1">
      <c r="A47" s="228" t="s">
        <v>177</v>
      </c>
      <c r="B47" s="307"/>
      <c r="C47" s="198">
        <v>43037</v>
      </c>
      <c r="D47" s="198">
        <v>43037</v>
      </c>
      <c r="E47" s="198">
        <v>43038</v>
      </c>
      <c r="F47" s="160"/>
      <c r="G47" s="370">
        <v>30000000</v>
      </c>
      <c r="H47" s="69" t="s">
        <v>9</v>
      </c>
      <c r="I47" s="69" t="s">
        <v>92</v>
      </c>
      <c r="K47" s="160"/>
      <c r="L47" s="142" t="s">
        <v>68</v>
      </c>
      <c r="M47" s="373"/>
    </row>
    <row r="48" spans="1:24" s="75" customFormat="1" ht="12.75" customHeight="1">
      <c r="A48" s="244"/>
      <c r="B48" s="245"/>
      <c r="C48" s="239" t="s">
        <v>43</v>
      </c>
      <c r="D48" s="240"/>
      <c r="E48" s="240"/>
      <c r="F48" s="240"/>
      <c r="G48" s="241"/>
      <c r="H48" s="242"/>
      <c r="I48" s="239"/>
      <c r="J48" s="240"/>
      <c r="K48" s="240"/>
      <c r="L48" s="246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</row>
    <row r="49" spans="1:13" s="76" customFormat="1" ht="15">
      <c r="A49" s="228" t="s">
        <v>100</v>
      </c>
      <c r="B49" s="307"/>
      <c r="C49" s="198">
        <v>42991</v>
      </c>
      <c r="D49" s="198">
        <v>43006</v>
      </c>
      <c r="E49" s="198">
        <v>43009</v>
      </c>
      <c r="F49" s="160"/>
      <c r="G49" s="80">
        <v>45900000</v>
      </c>
      <c r="H49" s="69" t="s">
        <v>9</v>
      </c>
      <c r="I49" s="69" t="s">
        <v>106</v>
      </c>
      <c r="K49" s="160"/>
      <c r="L49" s="142" t="s">
        <v>15</v>
      </c>
      <c r="M49" s="206"/>
    </row>
    <row r="50" spans="1:13" s="76" customFormat="1" ht="15">
      <c r="A50" s="228" t="s">
        <v>137</v>
      </c>
      <c r="B50" s="307"/>
      <c r="C50" s="198">
        <v>42995</v>
      </c>
      <c r="D50" s="198">
        <v>43009</v>
      </c>
      <c r="E50" s="198">
        <v>43011</v>
      </c>
      <c r="F50" s="160"/>
      <c r="G50" s="80">
        <v>45000000</v>
      </c>
      <c r="H50" s="69" t="s">
        <v>9</v>
      </c>
      <c r="I50" s="69" t="s">
        <v>115</v>
      </c>
      <c r="K50" s="160"/>
      <c r="L50" s="142" t="s">
        <v>114</v>
      </c>
      <c r="M50" s="206"/>
    </row>
    <row r="51" spans="1:13" s="76" customFormat="1" ht="15">
      <c r="A51" s="228" t="s">
        <v>96</v>
      </c>
      <c r="B51" s="307"/>
      <c r="C51" s="198">
        <v>42993</v>
      </c>
      <c r="D51" s="198">
        <v>43009</v>
      </c>
      <c r="E51" s="198">
        <v>43011</v>
      </c>
      <c r="F51" s="160"/>
      <c r="G51" s="370">
        <v>58900000</v>
      </c>
      <c r="H51" s="69" t="s">
        <v>9</v>
      </c>
      <c r="I51" s="69" t="s">
        <v>87</v>
      </c>
      <c r="K51" s="160"/>
      <c r="L51" s="142" t="s">
        <v>76</v>
      </c>
      <c r="M51" s="373"/>
    </row>
    <row r="52" spans="1:13" s="76" customFormat="1" ht="15">
      <c r="A52" s="228" t="s">
        <v>113</v>
      </c>
      <c r="B52" s="307"/>
      <c r="C52" s="198">
        <v>43001</v>
      </c>
      <c r="D52" s="198">
        <v>43012</v>
      </c>
      <c r="E52" s="198">
        <v>43013</v>
      </c>
      <c r="F52" s="160"/>
      <c r="G52" s="370">
        <v>15600000</v>
      </c>
      <c r="H52" s="69" t="s">
        <v>9</v>
      </c>
      <c r="I52" s="69" t="s">
        <v>138</v>
      </c>
      <c r="K52" s="160"/>
      <c r="L52" s="142" t="s">
        <v>78</v>
      </c>
      <c r="M52" s="373"/>
    </row>
    <row r="53" spans="1:13" s="76" customFormat="1" ht="15">
      <c r="A53" s="228" t="s">
        <v>111</v>
      </c>
      <c r="B53" s="307"/>
      <c r="C53" s="198">
        <v>43000</v>
      </c>
      <c r="D53" s="198">
        <v>43014</v>
      </c>
      <c r="E53" s="198">
        <v>43017</v>
      </c>
      <c r="F53" s="160"/>
      <c r="G53" s="370">
        <v>67300000</v>
      </c>
      <c r="H53" s="69" t="s">
        <v>9</v>
      </c>
      <c r="I53" s="69" t="s">
        <v>116</v>
      </c>
      <c r="K53" s="160"/>
      <c r="L53" s="142" t="s">
        <v>15</v>
      </c>
      <c r="M53" s="373"/>
    </row>
    <row r="54" spans="1:13" s="76" customFormat="1" ht="15">
      <c r="A54" s="228" t="s">
        <v>112</v>
      </c>
      <c r="B54" s="307"/>
      <c r="C54" s="198">
        <v>43002</v>
      </c>
      <c r="D54" s="198">
        <v>43017</v>
      </c>
      <c r="E54" s="198">
        <v>43018</v>
      </c>
      <c r="F54" s="160"/>
      <c r="G54" s="370">
        <v>33000000</v>
      </c>
      <c r="H54" s="69" t="s">
        <v>9</v>
      </c>
      <c r="I54" s="69" t="s">
        <v>138</v>
      </c>
      <c r="K54" s="160"/>
      <c r="L54" s="142" t="s">
        <v>15</v>
      </c>
      <c r="M54" s="373"/>
    </row>
    <row r="55" spans="1:13" s="76" customFormat="1" ht="15">
      <c r="A55" s="228" t="s">
        <v>101</v>
      </c>
      <c r="B55" s="307"/>
      <c r="C55" s="198">
        <v>42994</v>
      </c>
      <c r="D55" s="198">
        <v>43017</v>
      </c>
      <c r="E55" s="198">
        <v>43018</v>
      </c>
      <c r="F55" s="160"/>
      <c r="G55" s="370">
        <v>50000000</v>
      </c>
      <c r="H55" s="69" t="s">
        <v>9</v>
      </c>
      <c r="I55" s="69" t="s">
        <v>103</v>
      </c>
      <c r="K55" s="160"/>
      <c r="L55" s="142" t="s">
        <v>76</v>
      </c>
      <c r="M55" s="373"/>
    </row>
    <row r="56" spans="1:13" s="76" customFormat="1" ht="15">
      <c r="A56" s="228" t="s">
        <v>102</v>
      </c>
      <c r="B56" s="307"/>
      <c r="C56" s="198">
        <v>43005</v>
      </c>
      <c r="D56" s="198">
        <v>43018</v>
      </c>
      <c r="E56" s="198">
        <v>43019</v>
      </c>
      <c r="F56" s="160"/>
      <c r="G56" s="370">
        <v>25000000</v>
      </c>
      <c r="H56" s="69" t="s">
        <v>9</v>
      </c>
      <c r="I56" s="69" t="s">
        <v>139</v>
      </c>
      <c r="K56" s="160"/>
      <c r="L56" s="142" t="s">
        <v>76</v>
      </c>
      <c r="M56" s="373"/>
    </row>
    <row r="57" spans="1:13" s="76" customFormat="1" ht="15">
      <c r="A57" s="228" t="s">
        <v>180</v>
      </c>
      <c r="B57" s="307"/>
      <c r="C57" s="198">
        <v>43002</v>
      </c>
      <c r="D57" s="198">
        <v>43019</v>
      </c>
      <c r="E57" s="198">
        <v>43021</v>
      </c>
      <c r="F57" s="160"/>
      <c r="G57" s="370">
        <v>56586000</v>
      </c>
      <c r="H57" s="69" t="s">
        <v>9</v>
      </c>
      <c r="I57" s="69" t="s">
        <v>11</v>
      </c>
      <c r="K57" s="160"/>
      <c r="L57" s="142" t="s">
        <v>69</v>
      </c>
      <c r="M57" s="373"/>
    </row>
    <row r="58" spans="1:13" s="76" customFormat="1" ht="15">
      <c r="A58" s="228" t="s">
        <v>117</v>
      </c>
      <c r="B58" s="307"/>
      <c r="C58" s="198">
        <v>43008</v>
      </c>
      <c r="D58" s="198">
        <v>43021</v>
      </c>
      <c r="E58" s="198">
        <v>43022</v>
      </c>
      <c r="F58" s="160"/>
      <c r="G58" s="370">
        <v>31000000</v>
      </c>
      <c r="H58" s="69" t="s">
        <v>9</v>
      </c>
      <c r="I58" s="69" t="s">
        <v>87</v>
      </c>
      <c r="K58" s="160"/>
      <c r="L58" s="142" t="s">
        <v>76</v>
      </c>
      <c r="M58" s="373"/>
    </row>
    <row r="59" spans="1:13" s="76" customFormat="1" ht="15">
      <c r="A59" s="228" t="s">
        <v>123</v>
      </c>
      <c r="B59" s="307"/>
      <c r="C59" s="198">
        <v>43010</v>
      </c>
      <c r="D59" s="198">
        <v>43021</v>
      </c>
      <c r="E59" s="198">
        <v>43022</v>
      </c>
      <c r="F59" s="160"/>
      <c r="G59" s="370">
        <v>33000000</v>
      </c>
      <c r="H59" s="69" t="s">
        <v>9</v>
      </c>
      <c r="I59" s="69" t="s">
        <v>11</v>
      </c>
      <c r="K59" s="160"/>
      <c r="L59" s="142" t="s">
        <v>69</v>
      </c>
      <c r="M59" s="373"/>
    </row>
    <row r="60" spans="1:13" s="76" customFormat="1" ht="15">
      <c r="A60" s="228" t="s">
        <v>122</v>
      </c>
      <c r="B60" s="307"/>
      <c r="C60" s="198">
        <v>43010</v>
      </c>
      <c r="D60" s="198">
        <v>43022</v>
      </c>
      <c r="E60" s="198">
        <v>43025</v>
      </c>
      <c r="F60" s="160"/>
      <c r="G60" s="370">
        <v>53750000</v>
      </c>
      <c r="H60" s="69" t="s">
        <v>9</v>
      </c>
      <c r="I60" s="69" t="s">
        <v>11</v>
      </c>
      <c r="K60" s="160"/>
      <c r="L60" s="142" t="s">
        <v>69</v>
      </c>
      <c r="M60" s="373"/>
    </row>
    <row r="61" spans="1:13" s="76" customFormat="1" ht="15">
      <c r="A61" s="228" t="s">
        <v>97</v>
      </c>
      <c r="B61" s="307"/>
      <c r="C61" s="198">
        <v>43011</v>
      </c>
      <c r="D61" s="198">
        <v>43025</v>
      </c>
      <c r="E61" s="198">
        <v>43026</v>
      </c>
      <c r="F61" s="160"/>
      <c r="G61" s="370">
        <v>27500000</v>
      </c>
      <c r="H61" s="69" t="s">
        <v>9</v>
      </c>
      <c r="I61" s="69" t="s">
        <v>11</v>
      </c>
      <c r="K61" s="160"/>
      <c r="L61" s="142" t="s">
        <v>69</v>
      </c>
      <c r="M61" s="373"/>
    </row>
    <row r="62" spans="1:13" s="76" customFormat="1" ht="15">
      <c r="A62" s="228" t="s">
        <v>141</v>
      </c>
      <c r="B62" s="307"/>
      <c r="C62" s="198">
        <v>43012</v>
      </c>
      <c r="D62" s="198">
        <v>43025</v>
      </c>
      <c r="E62" s="198">
        <v>43026</v>
      </c>
      <c r="F62" s="160"/>
      <c r="G62" s="370">
        <v>20000000</v>
      </c>
      <c r="H62" s="69" t="s">
        <v>9</v>
      </c>
      <c r="I62" s="69" t="s">
        <v>142</v>
      </c>
      <c r="K62" s="160"/>
      <c r="L62" s="142" t="s">
        <v>71</v>
      </c>
      <c r="M62" s="373"/>
    </row>
    <row r="63" spans="1:13" s="76" customFormat="1" ht="15">
      <c r="A63" s="228" t="s">
        <v>124</v>
      </c>
      <c r="B63" s="307"/>
      <c r="C63" s="198">
        <v>43012</v>
      </c>
      <c r="D63" s="198">
        <v>43026</v>
      </c>
      <c r="E63" s="198">
        <v>43028</v>
      </c>
      <c r="F63" s="160"/>
      <c r="G63" s="370">
        <v>46500000</v>
      </c>
      <c r="H63" s="69" t="s">
        <v>9</v>
      </c>
      <c r="I63" s="69" t="s">
        <v>138</v>
      </c>
      <c r="K63" s="160"/>
      <c r="L63" s="142" t="s">
        <v>78</v>
      </c>
      <c r="M63" s="373"/>
    </row>
    <row r="64" spans="1:13" s="76" customFormat="1" ht="15">
      <c r="A64" s="228" t="s">
        <v>140</v>
      </c>
      <c r="B64" s="307"/>
      <c r="C64" s="198">
        <v>43010</v>
      </c>
      <c r="D64" s="198">
        <v>43026</v>
      </c>
      <c r="E64" s="198">
        <v>43028</v>
      </c>
      <c r="F64" s="160"/>
      <c r="G64" s="370">
        <v>37750000</v>
      </c>
      <c r="H64" s="69" t="s">
        <v>9</v>
      </c>
      <c r="I64" s="69" t="s">
        <v>87</v>
      </c>
      <c r="K64" s="160"/>
      <c r="L64" s="142" t="s">
        <v>94</v>
      </c>
      <c r="M64" s="373"/>
    </row>
    <row r="65" spans="1:13" s="76" customFormat="1" ht="15">
      <c r="A65" s="228" t="s">
        <v>126</v>
      </c>
      <c r="B65" s="307"/>
      <c r="C65" s="198">
        <v>43013</v>
      </c>
      <c r="D65" s="198">
        <v>43028</v>
      </c>
      <c r="E65" s="198">
        <v>43030</v>
      </c>
      <c r="F65" s="160"/>
      <c r="G65" s="370">
        <v>28000000</v>
      </c>
      <c r="H65" s="69" t="s">
        <v>9</v>
      </c>
      <c r="I65" s="69" t="s">
        <v>106</v>
      </c>
      <c r="K65" s="160"/>
      <c r="L65" s="142" t="s">
        <v>71</v>
      </c>
      <c r="M65" s="373"/>
    </row>
    <row r="66" spans="1:13" s="76" customFormat="1" ht="15">
      <c r="A66" s="228" t="s">
        <v>160</v>
      </c>
      <c r="B66" s="307"/>
      <c r="C66" s="198">
        <v>43016</v>
      </c>
      <c r="D66" s="198">
        <v>43030</v>
      </c>
      <c r="E66" s="198">
        <v>43033</v>
      </c>
      <c r="F66" s="160"/>
      <c r="G66" s="370">
        <v>55788000</v>
      </c>
      <c r="H66" s="69" t="s">
        <v>9</v>
      </c>
      <c r="I66" s="69" t="s">
        <v>11</v>
      </c>
      <c r="K66" s="160"/>
      <c r="L66" s="142" t="s">
        <v>69</v>
      </c>
      <c r="M66" s="373"/>
    </row>
    <row r="67" spans="1:13" s="76" customFormat="1" ht="15">
      <c r="A67" s="228" t="s">
        <v>144</v>
      </c>
      <c r="B67" s="307"/>
      <c r="C67" s="198">
        <v>43017</v>
      </c>
      <c r="D67" s="198">
        <v>43033</v>
      </c>
      <c r="E67" s="198">
        <v>43035</v>
      </c>
      <c r="F67" s="160"/>
      <c r="G67" s="370">
        <v>69330000</v>
      </c>
      <c r="H67" s="69" t="s">
        <v>9</v>
      </c>
      <c r="I67" s="69" t="s">
        <v>11</v>
      </c>
      <c r="K67" s="160"/>
      <c r="L67" s="142" t="s">
        <v>69</v>
      </c>
      <c r="M67" s="373"/>
    </row>
    <row r="68" spans="1:13" s="76" customFormat="1" ht="15">
      <c r="A68" s="228" t="s">
        <v>121</v>
      </c>
      <c r="B68" s="307"/>
      <c r="C68" s="198">
        <v>43017</v>
      </c>
      <c r="D68" s="198">
        <v>43035</v>
      </c>
      <c r="E68" s="198">
        <v>43035</v>
      </c>
      <c r="F68" s="160"/>
      <c r="G68" s="370">
        <v>45650000</v>
      </c>
      <c r="H68" s="69" t="s">
        <v>9</v>
      </c>
      <c r="I68" s="69" t="s">
        <v>11</v>
      </c>
      <c r="K68" s="160"/>
      <c r="L68" s="142" t="s">
        <v>69</v>
      </c>
      <c r="M68" s="373"/>
    </row>
    <row r="69" spans="1:13" s="76" customFormat="1" ht="15">
      <c r="A69" s="228" t="s">
        <v>146</v>
      </c>
      <c r="B69" s="307"/>
      <c r="C69" s="198">
        <v>43019</v>
      </c>
      <c r="D69" s="198">
        <v>43035</v>
      </c>
      <c r="E69" s="198">
        <v>43037</v>
      </c>
      <c r="F69" s="160"/>
      <c r="G69" s="370">
        <v>65539000</v>
      </c>
      <c r="H69" s="69" t="s">
        <v>9</v>
      </c>
      <c r="I69" s="69" t="s">
        <v>11</v>
      </c>
      <c r="K69" s="160"/>
      <c r="L69" s="142" t="s">
        <v>69</v>
      </c>
      <c r="M69" s="373"/>
    </row>
    <row r="70" spans="1:13" s="76" customFormat="1" ht="15">
      <c r="A70" s="228" t="s">
        <v>145</v>
      </c>
      <c r="B70" s="307"/>
      <c r="C70" s="198">
        <v>43018</v>
      </c>
      <c r="D70" s="198">
        <v>43037</v>
      </c>
      <c r="E70" s="198">
        <v>43038</v>
      </c>
      <c r="F70" s="160"/>
      <c r="G70" s="370">
        <v>27000000</v>
      </c>
      <c r="H70" s="69" t="s">
        <v>9</v>
      </c>
      <c r="I70" s="69" t="s">
        <v>91</v>
      </c>
      <c r="K70" s="160"/>
      <c r="L70" s="142" t="s">
        <v>68</v>
      </c>
      <c r="M70" s="373"/>
    </row>
    <row r="71" spans="1:13" s="76" customFormat="1" ht="15">
      <c r="A71" s="228" t="s">
        <v>162</v>
      </c>
      <c r="B71" s="307"/>
      <c r="C71" s="198">
        <v>43016</v>
      </c>
      <c r="D71" s="198">
        <v>43038</v>
      </c>
      <c r="E71" s="198">
        <v>43039</v>
      </c>
      <c r="F71" s="160"/>
      <c r="G71" s="370">
        <v>36900000</v>
      </c>
      <c r="H71" s="69" t="s">
        <v>9</v>
      </c>
      <c r="I71" s="69" t="s">
        <v>11</v>
      </c>
      <c r="K71" s="160"/>
      <c r="L71" s="142" t="s">
        <v>69</v>
      </c>
      <c r="M71" s="373"/>
    </row>
    <row r="72" spans="1:24" s="75" customFormat="1" ht="12.75" customHeight="1">
      <c r="A72" s="244"/>
      <c r="B72" s="245"/>
      <c r="C72" s="239" t="s">
        <v>39</v>
      </c>
      <c r="D72" s="240"/>
      <c r="E72" s="240"/>
      <c r="F72" s="240"/>
      <c r="G72" s="241"/>
      <c r="H72" s="242"/>
      <c r="I72" s="239"/>
      <c r="J72" s="240"/>
      <c r="K72" s="240"/>
      <c r="L72" s="246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</row>
    <row r="73" spans="1:24" s="75" customFormat="1" ht="12.75" customHeight="1">
      <c r="A73" s="283" t="s">
        <v>66</v>
      </c>
      <c r="B73" s="169"/>
      <c r="C73" s="166"/>
      <c r="D73" s="166"/>
      <c r="E73" s="226"/>
      <c r="F73" s="169"/>
      <c r="G73" s="167"/>
      <c r="H73" s="158"/>
      <c r="I73" s="158"/>
      <c r="J73" s="231"/>
      <c r="K73" s="169"/>
      <c r="L73" s="23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</row>
    <row r="74" spans="1:24" s="76" customFormat="1" ht="15" customHeight="1">
      <c r="A74" s="244"/>
      <c r="B74" s="245"/>
      <c r="C74" s="239" t="s">
        <v>67</v>
      </c>
      <c r="D74" s="240"/>
      <c r="E74" s="240"/>
      <c r="F74" s="240"/>
      <c r="G74" s="241"/>
      <c r="H74" s="242"/>
      <c r="I74" s="239"/>
      <c r="J74" s="240"/>
      <c r="K74" s="240"/>
      <c r="L74" s="246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12" s="76" customFormat="1" ht="15">
      <c r="A75" s="228" t="s">
        <v>104</v>
      </c>
      <c r="B75" s="276"/>
      <c r="C75" s="191">
        <v>42995</v>
      </c>
      <c r="D75" s="198">
        <v>43008</v>
      </c>
      <c r="E75" s="198">
        <v>43010</v>
      </c>
      <c r="F75" s="160"/>
      <c r="G75" s="80">
        <v>23700000</v>
      </c>
      <c r="H75" s="69" t="s">
        <v>9</v>
      </c>
      <c r="I75" s="69" t="s">
        <v>106</v>
      </c>
      <c r="K75" s="160"/>
      <c r="L75" s="142" t="s">
        <v>147</v>
      </c>
    </row>
    <row r="76" spans="1:12" s="76" customFormat="1" ht="15">
      <c r="A76" s="228" t="s">
        <v>105</v>
      </c>
      <c r="B76" s="276"/>
      <c r="C76" s="191">
        <v>42998</v>
      </c>
      <c r="D76" s="198">
        <v>43010</v>
      </c>
      <c r="E76" s="198">
        <v>43014</v>
      </c>
      <c r="F76" s="160"/>
      <c r="G76" s="370">
        <v>34793000</v>
      </c>
      <c r="H76" s="69" t="s">
        <v>9</v>
      </c>
      <c r="I76" s="69" t="s">
        <v>87</v>
      </c>
      <c r="K76" s="160"/>
      <c r="L76" s="142" t="s">
        <v>68</v>
      </c>
    </row>
    <row r="77" spans="1:12" s="76" customFormat="1" ht="15">
      <c r="A77" s="228" t="s">
        <v>99</v>
      </c>
      <c r="B77" s="276"/>
      <c r="C77" s="191">
        <v>43013</v>
      </c>
      <c r="D77" s="198">
        <v>43014</v>
      </c>
      <c r="E77" s="198">
        <v>43020</v>
      </c>
      <c r="F77" s="160"/>
      <c r="G77" s="370">
        <v>30000000</v>
      </c>
      <c r="H77" s="69" t="s">
        <v>9</v>
      </c>
      <c r="I77" s="69" t="s">
        <v>110</v>
      </c>
      <c r="K77" s="160"/>
      <c r="L77" s="142" t="s">
        <v>68</v>
      </c>
    </row>
    <row r="78" spans="1:12" s="76" customFormat="1" ht="15">
      <c r="A78" s="228" t="s">
        <v>125</v>
      </c>
      <c r="B78" s="276"/>
      <c r="C78" s="191">
        <v>43006</v>
      </c>
      <c r="D78" s="198">
        <v>43019</v>
      </c>
      <c r="E78" s="198">
        <v>43022</v>
      </c>
      <c r="F78" s="160"/>
      <c r="G78" s="370">
        <v>50300000</v>
      </c>
      <c r="H78" s="69" t="s">
        <v>9</v>
      </c>
      <c r="I78" s="69" t="s">
        <v>92</v>
      </c>
      <c r="K78" s="160"/>
      <c r="L78" s="142" t="s">
        <v>86</v>
      </c>
    </row>
    <row r="79" spans="1:12" s="76" customFormat="1" ht="15">
      <c r="A79" s="228" t="s">
        <v>140</v>
      </c>
      <c r="B79" s="276"/>
      <c r="C79" s="191">
        <v>43010</v>
      </c>
      <c r="D79" s="198">
        <v>43022</v>
      </c>
      <c r="E79" s="198">
        <v>43025</v>
      </c>
      <c r="F79" s="160"/>
      <c r="G79" s="370">
        <v>20000000</v>
      </c>
      <c r="H79" s="69" t="s">
        <v>9</v>
      </c>
      <c r="I79" s="69" t="s">
        <v>87</v>
      </c>
      <c r="K79" s="160"/>
      <c r="L79" s="142" t="s">
        <v>94</v>
      </c>
    </row>
    <row r="80" spans="1:12" s="76" customFormat="1" ht="15">
      <c r="A80" s="228" t="s">
        <v>166</v>
      </c>
      <c r="B80" s="276"/>
      <c r="C80" s="191">
        <v>43023</v>
      </c>
      <c r="D80" s="198">
        <v>43025</v>
      </c>
      <c r="E80" s="198">
        <v>43030</v>
      </c>
      <c r="F80" s="160"/>
      <c r="G80" s="370">
        <v>58400000</v>
      </c>
      <c r="H80" s="69" t="s">
        <v>9</v>
      </c>
      <c r="I80" s="69" t="s">
        <v>11</v>
      </c>
      <c r="K80" s="160"/>
      <c r="L80" s="142" t="s">
        <v>81</v>
      </c>
    </row>
    <row r="81" spans="1:12" s="76" customFormat="1" ht="15">
      <c r="A81" s="228" t="s">
        <v>167</v>
      </c>
      <c r="B81" s="276"/>
      <c r="C81" s="191">
        <v>43027</v>
      </c>
      <c r="D81" s="198">
        <v>43030</v>
      </c>
      <c r="E81" s="198">
        <v>43033</v>
      </c>
      <c r="F81" s="160"/>
      <c r="G81" s="370">
        <v>32714000</v>
      </c>
      <c r="H81" s="69" t="s">
        <v>9</v>
      </c>
      <c r="I81" s="69" t="s">
        <v>168</v>
      </c>
      <c r="K81" s="160"/>
      <c r="L81" s="142" t="s">
        <v>169</v>
      </c>
    </row>
    <row r="82" spans="1:24" s="76" customFormat="1" ht="14.25" customHeight="1">
      <c r="A82" s="244"/>
      <c r="B82" s="245"/>
      <c r="C82" s="239" t="s">
        <v>17</v>
      </c>
      <c r="D82" s="240"/>
      <c r="E82" s="240"/>
      <c r="F82" s="240"/>
      <c r="G82" s="241"/>
      <c r="H82" s="242"/>
      <c r="I82" s="239"/>
      <c r="J82" s="240"/>
      <c r="K82" s="240"/>
      <c r="L82" s="246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s="76" customFormat="1" ht="15" customHeight="1">
      <c r="A83" s="283" t="s">
        <v>66</v>
      </c>
      <c r="B83" s="169"/>
      <c r="C83" s="166"/>
      <c r="D83" s="166"/>
      <c r="E83" s="226"/>
      <c r="F83" s="169"/>
      <c r="G83" s="167"/>
      <c r="H83" s="158"/>
      <c r="I83" s="158"/>
      <c r="J83" s="313"/>
      <c r="K83" s="169"/>
      <c r="L83" s="314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s="76" customFormat="1" ht="15" customHeight="1">
      <c r="A84" s="244"/>
      <c r="B84" s="245"/>
      <c r="C84" s="239" t="s">
        <v>79</v>
      </c>
      <c r="D84" s="240"/>
      <c r="E84" s="240"/>
      <c r="F84" s="240"/>
      <c r="G84" s="241"/>
      <c r="H84" s="242"/>
      <c r="I84" s="239"/>
      <c r="J84" s="240"/>
      <c r="K84" s="240"/>
      <c r="L84" s="246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12" s="76" customFormat="1" ht="15">
      <c r="A85" s="228" t="s">
        <v>108</v>
      </c>
      <c r="B85" s="276"/>
      <c r="C85" s="191">
        <v>43003</v>
      </c>
      <c r="D85" s="198">
        <v>43006</v>
      </c>
      <c r="E85" s="198">
        <v>43009</v>
      </c>
      <c r="F85" s="160"/>
      <c r="G85" s="80">
        <v>31800000</v>
      </c>
      <c r="H85" s="69" t="s">
        <v>9</v>
      </c>
      <c r="I85" s="69" t="s">
        <v>133</v>
      </c>
      <c r="K85" s="160"/>
      <c r="L85" s="142" t="s">
        <v>68</v>
      </c>
    </row>
    <row r="86" spans="1:12" s="76" customFormat="1" ht="15">
      <c r="A86" s="228" t="s">
        <v>96</v>
      </c>
      <c r="B86" s="276"/>
      <c r="C86" s="191">
        <v>42993</v>
      </c>
      <c r="D86" s="198">
        <v>43006</v>
      </c>
      <c r="E86" s="198">
        <v>43011</v>
      </c>
      <c r="F86" s="160"/>
      <c r="G86" s="370">
        <v>15000000</v>
      </c>
      <c r="H86" s="69" t="s">
        <v>9</v>
      </c>
      <c r="I86" s="69" t="s">
        <v>87</v>
      </c>
      <c r="K86" s="160"/>
      <c r="L86" s="142" t="s">
        <v>76</v>
      </c>
    </row>
    <row r="87" spans="1:12" s="76" customFormat="1" ht="15">
      <c r="A87" s="228" t="s">
        <v>117</v>
      </c>
      <c r="B87" s="276"/>
      <c r="C87" s="191">
        <v>43008</v>
      </c>
      <c r="D87" s="198">
        <v>43009</v>
      </c>
      <c r="E87" s="198">
        <v>43011</v>
      </c>
      <c r="F87" s="160"/>
      <c r="G87" s="370">
        <v>30000000</v>
      </c>
      <c r="H87" s="69" t="s">
        <v>9</v>
      </c>
      <c r="I87" s="69" t="s">
        <v>87</v>
      </c>
      <c r="K87" s="160"/>
      <c r="L87" s="142" t="s">
        <v>76</v>
      </c>
    </row>
    <row r="88" spans="1:12" s="76" customFormat="1" ht="15">
      <c r="A88" s="228" t="s">
        <v>126</v>
      </c>
      <c r="B88" s="276"/>
      <c r="C88" s="191">
        <v>43013</v>
      </c>
      <c r="D88" s="198">
        <v>43015</v>
      </c>
      <c r="E88" s="198">
        <v>43016</v>
      </c>
      <c r="F88" s="160"/>
      <c r="G88" s="370">
        <v>20000000</v>
      </c>
      <c r="H88" s="69" t="s">
        <v>9</v>
      </c>
      <c r="I88" s="69" t="s">
        <v>106</v>
      </c>
      <c r="K88" s="160"/>
      <c r="L88" s="142" t="s">
        <v>143</v>
      </c>
    </row>
    <row r="89" spans="1:12" s="76" customFormat="1" ht="15">
      <c r="A89" s="228" t="s">
        <v>134</v>
      </c>
      <c r="B89" s="276"/>
      <c r="C89" s="191">
        <v>43013</v>
      </c>
      <c r="D89" s="198">
        <v>43017</v>
      </c>
      <c r="E89" s="198">
        <v>43020</v>
      </c>
      <c r="F89" s="160"/>
      <c r="G89" s="370">
        <v>30000000</v>
      </c>
      <c r="H89" s="69" t="s">
        <v>9</v>
      </c>
      <c r="I89" s="69" t="s">
        <v>157</v>
      </c>
      <c r="K89" s="160"/>
      <c r="L89" s="142" t="s">
        <v>68</v>
      </c>
    </row>
    <row r="90" spans="1:12" s="76" customFormat="1" ht="15">
      <c r="A90" s="228" t="s">
        <v>120</v>
      </c>
      <c r="B90" s="276"/>
      <c r="C90" s="191">
        <v>43014</v>
      </c>
      <c r="D90" s="198">
        <v>43018</v>
      </c>
      <c r="E90" s="198">
        <v>43021</v>
      </c>
      <c r="F90" s="160"/>
      <c r="G90" s="370">
        <v>25000000</v>
      </c>
      <c r="H90" s="69" t="s">
        <v>9</v>
      </c>
      <c r="I90" s="69" t="s">
        <v>133</v>
      </c>
      <c r="K90" s="160"/>
      <c r="L90" s="142" t="s">
        <v>68</v>
      </c>
    </row>
    <row r="91" spans="1:12" s="76" customFormat="1" ht="15">
      <c r="A91" s="228" t="s">
        <v>126</v>
      </c>
      <c r="B91" s="276"/>
      <c r="C91" s="191">
        <v>43013</v>
      </c>
      <c r="D91" s="198">
        <v>43015</v>
      </c>
      <c r="E91" s="198">
        <v>43016</v>
      </c>
      <c r="F91" s="160"/>
      <c r="G91" s="370">
        <v>20000000</v>
      </c>
      <c r="H91" s="69" t="s">
        <v>9</v>
      </c>
      <c r="I91" s="69" t="s">
        <v>106</v>
      </c>
      <c r="K91" s="160"/>
      <c r="L91" s="142" t="s">
        <v>182</v>
      </c>
    </row>
    <row r="92" spans="1:12" s="76" customFormat="1" ht="15">
      <c r="A92" s="228" t="s">
        <v>145</v>
      </c>
      <c r="B92" s="276"/>
      <c r="C92" s="191">
        <v>43018</v>
      </c>
      <c r="D92" s="198">
        <v>43020</v>
      </c>
      <c r="E92" s="198">
        <v>43022</v>
      </c>
      <c r="F92" s="160"/>
      <c r="G92" s="370">
        <v>22500000</v>
      </c>
      <c r="H92" s="69" t="s">
        <v>9</v>
      </c>
      <c r="I92" s="69" t="s">
        <v>91</v>
      </c>
      <c r="K92" s="160"/>
      <c r="L92" s="142" t="s">
        <v>78</v>
      </c>
    </row>
    <row r="93" spans="1:12" s="76" customFormat="1" ht="15">
      <c r="A93" s="228" t="s">
        <v>162</v>
      </c>
      <c r="B93" s="276"/>
      <c r="C93" s="191">
        <v>43016</v>
      </c>
      <c r="D93" s="198">
        <v>43022</v>
      </c>
      <c r="E93" s="198">
        <v>43025</v>
      </c>
      <c r="F93" s="160"/>
      <c r="G93" s="370">
        <v>30000000</v>
      </c>
      <c r="H93" s="69" t="s">
        <v>9</v>
      </c>
      <c r="I93" s="69" t="s">
        <v>11</v>
      </c>
      <c r="K93" s="160"/>
      <c r="L93" s="142" t="s">
        <v>69</v>
      </c>
    </row>
    <row r="94" spans="1:12" s="76" customFormat="1" ht="15">
      <c r="A94" s="228" t="s">
        <v>164</v>
      </c>
      <c r="B94" s="276"/>
      <c r="C94" s="191">
        <v>43024</v>
      </c>
      <c r="D94" s="198">
        <v>43025</v>
      </c>
      <c r="E94" s="198">
        <v>43026</v>
      </c>
      <c r="F94" s="160"/>
      <c r="G94" s="370">
        <v>21000000</v>
      </c>
      <c r="H94" s="69" t="s">
        <v>9</v>
      </c>
      <c r="I94" s="69" t="s">
        <v>91</v>
      </c>
      <c r="K94" s="160"/>
      <c r="L94" s="142" t="s">
        <v>68</v>
      </c>
    </row>
    <row r="95" spans="1:24" s="76" customFormat="1" ht="15">
      <c r="A95" s="244"/>
      <c r="B95" s="245"/>
      <c r="C95" s="239" t="s">
        <v>19</v>
      </c>
      <c r="D95" s="240"/>
      <c r="E95" s="240"/>
      <c r="F95" s="240"/>
      <c r="G95" s="241"/>
      <c r="H95" s="242"/>
      <c r="I95" s="239"/>
      <c r="J95" s="240"/>
      <c r="K95" s="240"/>
      <c r="L95" s="246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s="76" customFormat="1" ht="15" customHeight="1">
      <c r="A96" s="174" t="s">
        <v>66</v>
      </c>
      <c r="B96" s="153"/>
      <c r="C96" s="223"/>
      <c r="D96" s="223"/>
      <c r="E96" s="227"/>
      <c r="F96" s="223"/>
      <c r="G96" s="223"/>
      <c r="H96" s="223"/>
      <c r="I96" s="223"/>
      <c r="J96" s="223"/>
      <c r="K96" s="223"/>
      <c r="L96" s="224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s="76" customFormat="1" ht="15" customHeight="1">
      <c r="A97" s="174"/>
      <c r="B97" s="153"/>
      <c r="C97" s="223"/>
      <c r="D97" s="223"/>
      <c r="E97" s="227"/>
      <c r="F97" s="223"/>
      <c r="G97" s="223"/>
      <c r="H97" s="223"/>
      <c r="I97" s="223"/>
      <c r="J97" s="223"/>
      <c r="K97" s="223"/>
      <c r="L97" s="224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s="76" customFormat="1" ht="15" customHeight="1">
      <c r="A98" s="113"/>
      <c r="B98" s="243" t="s">
        <v>41</v>
      </c>
      <c r="C98" s="86"/>
      <c r="D98" s="233"/>
      <c r="E98" s="233"/>
      <c r="F98" s="233"/>
      <c r="G98" s="233"/>
      <c r="H98" s="109"/>
      <c r="I98" s="109"/>
      <c r="J98" s="233"/>
      <c r="K98" s="228"/>
      <c r="L98" s="267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s="76" customFormat="1" ht="15" customHeight="1">
      <c r="A99" s="244"/>
      <c r="B99" s="238"/>
      <c r="C99" s="239" t="s">
        <v>20</v>
      </c>
      <c r="D99" s="240"/>
      <c r="E99" s="240"/>
      <c r="F99" s="240"/>
      <c r="G99" s="241"/>
      <c r="H99" s="242"/>
      <c r="I99" s="239"/>
      <c r="J99" s="240"/>
      <c r="K99" s="266"/>
      <c r="L99" s="311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13" s="76" customFormat="1" ht="15" customHeight="1">
      <c r="A100" s="113" t="s">
        <v>118</v>
      </c>
      <c r="C100" s="191">
        <v>43005</v>
      </c>
      <c r="D100" s="198">
        <v>43007</v>
      </c>
      <c r="E100" s="198">
        <v>43011</v>
      </c>
      <c r="F100" s="125"/>
      <c r="G100" s="125">
        <v>31500000</v>
      </c>
      <c r="H100" s="17" t="s">
        <v>9</v>
      </c>
      <c r="I100" s="69" t="s">
        <v>85</v>
      </c>
      <c r="K100" s="89"/>
      <c r="L100" s="154" t="s">
        <v>119</v>
      </c>
      <c r="M100" s="206"/>
    </row>
    <row r="101" spans="1:13" s="76" customFormat="1" ht="15" customHeight="1">
      <c r="A101" s="113" t="s">
        <v>127</v>
      </c>
      <c r="C101" s="191">
        <v>43004</v>
      </c>
      <c r="D101" s="198">
        <v>43009</v>
      </c>
      <c r="E101" s="198">
        <v>43013</v>
      </c>
      <c r="F101" s="125"/>
      <c r="G101" s="125">
        <v>44000000</v>
      </c>
      <c r="H101" s="17" t="s">
        <v>9</v>
      </c>
      <c r="I101" s="69" t="s">
        <v>128</v>
      </c>
      <c r="K101" s="404"/>
      <c r="L101" s="154" t="s">
        <v>76</v>
      </c>
      <c r="M101" s="373"/>
    </row>
    <row r="102" spans="1:13" s="76" customFormat="1" ht="15" customHeight="1">
      <c r="A102" s="113" t="s">
        <v>149</v>
      </c>
      <c r="C102" s="191">
        <v>43014</v>
      </c>
      <c r="D102" s="198">
        <v>43015</v>
      </c>
      <c r="E102" s="198">
        <v>43019</v>
      </c>
      <c r="F102" s="125"/>
      <c r="G102" s="125">
        <v>46770000</v>
      </c>
      <c r="H102" s="17" t="s">
        <v>9</v>
      </c>
      <c r="I102" s="69" t="s">
        <v>150</v>
      </c>
      <c r="K102" s="404"/>
      <c r="L102" s="154" t="s">
        <v>78</v>
      </c>
      <c r="M102" s="373"/>
    </row>
    <row r="103" spans="1:13" s="76" customFormat="1" ht="15" customHeight="1">
      <c r="A103" s="113" t="s">
        <v>170</v>
      </c>
      <c r="C103" s="191">
        <v>43023</v>
      </c>
      <c r="D103" s="198">
        <v>43024</v>
      </c>
      <c r="E103" s="198">
        <v>43027</v>
      </c>
      <c r="F103" s="125"/>
      <c r="G103" s="125">
        <v>32306000</v>
      </c>
      <c r="H103" s="17" t="s">
        <v>9</v>
      </c>
      <c r="I103" s="69" t="s">
        <v>85</v>
      </c>
      <c r="K103" s="404"/>
      <c r="L103" s="154" t="s">
        <v>76</v>
      </c>
      <c r="M103" s="373"/>
    </row>
    <row r="104" spans="1:24" s="76" customFormat="1" ht="15" customHeight="1">
      <c r="A104" s="244"/>
      <c r="B104" s="245"/>
      <c r="C104" s="239" t="s">
        <v>21</v>
      </c>
      <c r="D104" s="240"/>
      <c r="E104" s="240"/>
      <c r="F104" s="240"/>
      <c r="G104" s="241"/>
      <c r="H104" s="242"/>
      <c r="I104" s="239"/>
      <c r="J104" s="240"/>
      <c r="K104" s="240"/>
      <c r="L104" s="246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13" s="76" customFormat="1" ht="15" customHeight="1">
      <c r="A105" s="228" t="s">
        <v>129</v>
      </c>
      <c r="C105" s="191">
        <v>43007</v>
      </c>
      <c r="D105" s="198">
        <v>43007</v>
      </c>
      <c r="E105" s="198">
        <v>43009</v>
      </c>
      <c r="F105" s="125"/>
      <c r="G105" s="125">
        <v>44000000</v>
      </c>
      <c r="H105" s="17" t="s">
        <v>9</v>
      </c>
      <c r="I105" s="10" t="s">
        <v>128</v>
      </c>
      <c r="K105" s="89"/>
      <c r="L105" s="142" t="s">
        <v>88</v>
      </c>
      <c r="M105" s="206"/>
    </row>
    <row r="106" spans="1:13" s="76" customFormat="1" ht="15" customHeight="1">
      <c r="A106" s="228" t="s">
        <v>151</v>
      </c>
      <c r="C106" s="191">
        <v>43015</v>
      </c>
      <c r="D106" s="198">
        <v>43015</v>
      </c>
      <c r="E106" s="198">
        <v>43017</v>
      </c>
      <c r="F106" s="125"/>
      <c r="G106" s="125">
        <v>29500000</v>
      </c>
      <c r="H106" s="17" t="s">
        <v>9</v>
      </c>
      <c r="I106" s="391" t="s">
        <v>85</v>
      </c>
      <c r="K106" s="404"/>
      <c r="L106" s="142" t="s">
        <v>84</v>
      </c>
      <c r="M106" s="373"/>
    </row>
    <row r="107" spans="1:13" s="76" customFormat="1" ht="15" customHeight="1">
      <c r="A107" s="113" t="s">
        <v>152</v>
      </c>
      <c r="C107" s="191">
        <v>43017</v>
      </c>
      <c r="D107" s="198">
        <v>43018</v>
      </c>
      <c r="E107" s="198">
        <v>43019</v>
      </c>
      <c r="F107" s="125"/>
      <c r="G107" s="125">
        <v>33000000</v>
      </c>
      <c r="H107" s="17" t="s">
        <v>9</v>
      </c>
      <c r="I107" s="69" t="s">
        <v>154</v>
      </c>
      <c r="K107" s="404"/>
      <c r="L107" s="154" t="s">
        <v>15</v>
      </c>
      <c r="M107" s="373"/>
    </row>
    <row r="108" spans="1:13" s="76" customFormat="1" ht="15" customHeight="1">
      <c r="A108" s="113" t="s">
        <v>153</v>
      </c>
      <c r="C108" s="191">
        <v>43018</v>
      </c>
      <c r="D108" s="198">
        <v>43020</v>
      </c>
      <c r="E108" s="198">
        <v>43022</v>
      </c>
      <c r="F108" s="125"/>
      <c r="G108" s="125">
        <v>42350000</v>
      </c>
      <c r="H108" s="17" t="s">
        <v>9</v>
      </c>
      <c r="I108" s="69" t="s">
        <v>82</v>
      </c>
      <c r="K108" s="404"/>
      <c r="L108" s="154" t="s">
        <v>68</v>
      </c>
      <c r="M108" s="373"/>
    </row>
    <row r="109" spans="1:13" s="76" customFormat="1" ht="15" customHeight="1">
      <c r="A109" s="113" t="s">
        <v>155</v>
      </c>
      <c r="C109" s="191">
        <v>43020</v>
      </c>
      <c r="D109" s="198">
        <v>43021</v>
      </c>
      <c r="E109" s="198">
        <v>43025</v>
      </c>
      <c r="F109" s="125"/>
      <c r="G109" s="125">
        <v>40000000</v>
      </c>
      <c r="H109" s="17" t="s">
        <v>9</v>
      </c>
      <c r="I109" s="69" t="s">
        <v>185</v>
      </c>
      <c r="K109" s="404"/>
      <c r="L109" s="154" t="s">
        <v>171</v>
      </c>
      <c r="M109" s="373"/>
    </row>
    <row r="110" spans="1:13" s="76" customFormat="1" ht="15" customHeight="1">
      <c r="A110" s="113" t="s">
        <v>167</v>
      </c>
      <c r="C110" s="191">
        <v>43020</v>
      </c>
      <c r="D110" s="198">
        <v>43025</v>
      </c>
      <c r="E110" s="198">
        <v>43026</v>
      </c>
      <c r="F110" s="125"/>
      <c r="G110" s="125">
        <v>26986000</v>
      </c>
      <c r="H110" s="17" t="s">
        <v>9</v>
      </c>
      <c r="I110" s="69" t="s">
        <v>128</v>
      </c>
      <c r="K110" s="404"/>
      <c r="L110" s="154" t="s">
        <v>169</v>
      </c>
      <c r="M110" s="373"/>
    </row>
    <row r="111" spans="1:13" s="76" customFormat="1" ht="15" customHeight="1">
      <c r="A111" s="113" t="s">
        <v>186</v>
      </c>
      <c r="C111" s="191">
        <v>43037</v>
      </c>
      <c r="D111" s="198">
        <v>43037</v>
      </c>
      <c r="E111" s="198">
        <v>43039</v>
      </c>
      <c r="F111" s="125"/>
      <c r="G111" s="125">
        <v>45600000</v>
      </c>
      <c r="H111" s="17" t="s">
        <v>9</v>
      </c>
      <c r="I111" s="69" t="s">
        <v>11</v>
      </c>
      <c r="K111" s="404"/>
      <c r="L111" s="154" t="s">
        <v>69</v>
      </c>
      <c r="M111" s="373"/>
    </row>
    <row r="112" spans="1:24" s="76" customFormat="1" ht="15">
      <c r="A112" s="244"/>
      <c r="B112" s="245"/>
      <c r="C112" s="239" t="s">
        <v>58</v>
      </c>
      <c r="D112" s="240"/>
      <c r="E112" s="240"/>
      <c r="F112" s="240"/>
      <c r="G112" s="241"/>
      <c r="H112" s="242"/>
      <c r="I112" s="239"/>
      <c r="J112" s="240"/>
      <c r="K112" s="240"/>
      <c r="L112" s="246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5" customHeight="1">
      <c r="A113" s="174" t="s">
        <v>66</v>
      </c>
      <c r="B113" s="231"/>
      <c r="C113" s="151"/>
      <c r="D113" s="124"/>
      <c r="E113" s="124"/>
      <c r="F113" s="231"/>
      <c r="G113" s="125"/>
      <c r="H113" s="17"/>
      <c r="I113" s="127"/>
      <c r="J113" s="10"/>
      <c r="K113" s="277"/>
      <c r="L113" s="269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s="76" customFormat="1" ht="15" customHeight="1">
      <c r="A114" s="244"/>
      <c r="B114" s="245"/>
      <c r="C114" s="239" t="s">
        <v>22</v>
      </c>
      <c r="D114" s="240"/>
      <c r="E114" s="240"/>
      <c r="F114" s="240"/>
      <c r="G114" s="241"/>
      <c r="H114" s="242"/>
      <c r="I114" s="239"/>
      <c r="J114" s="240"/>
      <c r="K114" s="240"/>
      <c r="L114" s="246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13" s="76" customFormat="1" ht="15" customHeight="1">
      <c r="A115" s="113" t="s">
        <v>95</v>
      </c>
      <c r="B115" s="326"/>
      <c r="C115" s="191">
        <v>42984</v>
      </c>
      <c r="D115" s="198">
        <v>43006</v>
      </c>
      <c r="E115" s="198">
        <v>43013</v>
      </c>
      <c r="F115" s="125">
        <v>12000000</v>
      </c>
      <c r="G115" s="125"/>
      <c r="H115" s="17" t="s">
        <v>83</v>
      </c>
      <c r="I115" s="69" t="s">
        <v>89</v>
      </c>
      <c r="K115" s="404"/>
      <c r="L115" s="154" t="s">
        <v>72</v>
      </c>
      <c r="M115" s="373"/>
    </row>
    <row r="116" spans="1:24" ht="15" customHeight="1">
      <c r="A116" s="244"/>
      <c r="B116" s="245"/>
      <c r="C116" s="239" t="s">
        <v>51</v>
      </c>
      <c r="D116" s="240"/>
      <c r="E116" s="240"/>
      <c r="F116" s="240"/>
      <c r="G116" s="241"/>
      <c r="H116" s="242"/>
      <c r="I116" s="239"/>
      <c r="J116" s="240"/>
      <c r="K116" s="309"/>
      <c r="L116" s="287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5" customHeight="1">
      <c r="A117" s="174" t="s">
        <v>66</v>
      </c>
      <c r="B117" s="308"/>
      <c r="C117" s="191"/>
      <c r="D117" s="198"/>
      <c r="E117" s="198"/>
      <c r="F117" s="125"/>
      <c r="G117" s="125"/>
      <c r="H117" s="17"/>
      <c r="I117" s="127"/>
      <c r="K117" s="310"/>
      <c r="L117" s="289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5" customHeight="1">
      <c r="A118" s="244"/>
      <c r="B118" s="245"/>
      <c r="C118" s="239" t="s">
        <v>35</v>
      </c>
      <c r="D118" s="240"/>
      <c r="E118" s="240"/>
      <c r="F118" s="240"/>
      <c r="G118" s="241"/>
      <c r="H118" s="242"/>
      <c r="I118" s="239"/>
      <c r="J118" s="240"/>
      <c r="K118" s="240"/>
      <c r="L118" s="287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13" s="76" customFormat="1" ht="15" customHeight="1">
      <c r="A119" s="174" t="s">
        <v>66</v>
      </c>
      <c r="B119" s="324"/>
      <c r="C119" s="191"/>
      <c r="D119" s="198"/>
      <c r="E119" s="198"/>
      <c r="F119" s="125"/>
      <c r="G119" s="125"/>
      <c r="H119" s="17"/>
      <c r="I119" s="127"/>
      <c r="K119" s="89"/>
      <c r="L119" s="325"/>
      <c r="M119" s="206"/>
    </row>
    <row r="120" spans="1:24" ht="15" customHeight="1">
      <c r="A120" s="244"/>
      <c r="B120" s="245"/>
      <c r="C120" s="239" t="s">
        <v>36</v>
      </c>
      <c r="D120" s="240"/>
      <c r="E120" s="240"/>
      <c r="F120" s="240"/>
      <c r="G120" s="241"/>
      <c r="H120" s="242"/>
      <c r="I120" s="239"/>
      <c r="J120" s="240"/>
      <c r="K120" s="240"/>
      <c r="L120" s="246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5" customHeight="1">
      <c r="A121" s="174" t="s">
        <v>66</v>
      </c>
      <c r="B121" s="18"/>
      <c r="C121" s="18"/>
      <c r="D121" s="155"/>
      <c r="E121" s="18"/>
      <c r="F121" s="125"/>
      <c r="G121" s="23"/>
      <c r="H121" s="17"/>
      <c r="I121" s="17"/>
      <c r="J121" s="231"/>
      <c r="K121" s="231"/>
      <c r="L121" s="154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5" customHeight="1">
      <c r="A122" s="244"/>
      <c r="B122" s="245"/>
      <c r="C122" s="239" t="s">
        <v>37</v>
      </c>
      <c r="D122" s="240"/>
      <c r="E122" s="240"/>
      <c r="F122" s="240"/>
      <c r="G122" s="241"/>
      <c r="H122" s="242"/>
      <c r="I122" s="239"/>
      <c r="J122" s="240"/>
      <c r="K122" s="240"/>
      <c r="L122" s="246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5" customHeight="1">
      <c r="A123" s="174" t="s">
        <v>66</v>
      </c>
      <c r="B123" s="231"/>
      <c r="C123" s="175"/>
      <c r="D123" s="175"/>
      <c r="E123" s="222"/>
      <c r="F123" s="231"/>
      <c r="G123" s="231"/>
      <c r="H123" s="231"/>
      <c r="I123" s="231"/>
      <c r="J123" s="231"/>
      <c r="K123" s="231"/>
      <c r="L123" s="164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5" customHeight="1">
      <c r="A124" s="244"/>
      <c r="B124" s="245"/>
      <c r="C124" s="239" t="s">
        <v>38</v>
      </c>
      <c r="D124" s="240"/>
      <c r="E124" s="240"/>
      <c r="F124" s="240"/>
      <c r="G124" s="241"/>
      <c r="H124" s="242"/>
      <c r="I124" s="239"/>
      <c r="J124" s="240"/>
      <c r="K124" s="240"/>
      <c r="L124" s="246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5" customHeight="1">
      <c r="A125" s="174" t="s">
        <v>66</v>
      </c>
      <c r="B125" s="231"/>
      <c r="C125" s="175"/>
      <c r="D125" s="175"/>
      <c r="E125" s="222"/>
      <c r="F125" s="231"/>
      <c r="G125" s="231"/>
      <c r="H125" s="231"/>
      <c r="I125" s="231"/>
      <c r="J125" s="231"/>
      <c r="K125" s="271"/>
      <c r="L125" s="136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5" customHeight="1">
      <c r="A126" s="244"/>
      <c r="B126" s="245"/>
      <c r="C126" s="239" t="s">
        <v>23</v>
      </c>
      <c r="D126" s="240"/>
      <c r="E126" s="240"/>
      <c r="F126" s="240"/>
      <c r="G126" s="241"/>
      <c r="H126" s="242"/>
      <c r="I126" s="239"/>
      <c r="J126" s="240"/>
      <c r="K126" s="240"/>
      <c r="L126" s="287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13" s="76" customFormat="1" ht="15" customHeight="1">
      <c r="A127" s="174" t="s">
        <v>66</v>
      </c>
      <c r="B127" s="322"/>
      <c r="C127" s="191"/>
      <c r="D127" s="198"/>
      <c r="E127" s="198"/>
      <c r="F127" s="125"/>
      <c r="G127" s="125"/>
      <c r="H127" s="17"/>
      <c r="I127" s="127"/>
      <c r="K127" s="89"/>
      <c r="L127" s="325"/>
      <c r="M127" s="206"/>
    </row>
    <row r="128" spans="1:13" s="76" customFormat="1" ht="15" customHeight="1">
      <c r="A128" s="113"/>
      <c r="B128" s="323"/>
      <c r="C128" s="191"/>
      <c r="D128" s="198"/>
      <c r="E128" s="198"/>
      <c r="F128" s="125"/>
      <c r="G128" s="125"/>
      <c r="H128" s="17"/>
      <c r="I128" s="127"/>
      <c r="K128" s="89"/>
      <c r="L128" s="154"/>
      <c r="M128" s="206"/>
    </row>
    <row r="129" spans="1:24" ht="15" customHeight="1">
      <c r="A129" s="225"/>
      <c r="B129" s="150"/>
      <c r="C129" s="306"/>
      <c r="D129" s="306"/>
      <c r="E129" s="306"/>
      <c r="F129" s="306"/>
      <c r="G129" s="150"/>
      <c r="H129" s="150"/>
      <c r="I129" s="150"/>
      <c r="J129" s="150"/>
      <c r="K129" s="278"/>
      <c r="L129" s="27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3:24" ht="15" customHeight="1"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3:24" ht="15" customHeight="1"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3:24" ht="15" customHeight="1"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3:24" ht="15" customHeight="1"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3:24" ht="15" customHeight="1"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3:24" ht="15" customHeight="1"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3:24" ht="15" customHeight="1"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3:24" ht="15" customHeight="1"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3:24" ht="15" customHeight="1"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2:24" ht="15" customHeight="1">
      <c r="L13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2:24" ht="15" customHeight="1">
      <c r="L1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2:24" ht="15" customHeight="1">
      <c r="L1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2:24" ht="15" customHeight="1">
      <c r="L1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2:24" ht="15" customHeight="1">
      <c r="L143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2:24" ht="15" customHeight="1">
      <c r="L144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2:24" ht="15" customHeight="1">
      <c r="L145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2:24" ht="15" customHeight="1">
      <c r="L14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2:24" ht="15" customHeight="1">
      <c r="L147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2:24" ht="15" customHeight="1">
      <c r="L1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2:24" ht="15" customHeight="1">
      <c r="L14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2:24" ht="15" customHeight="1">
      <c r="L15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2:24" ht="15" customHeight="1">
      <c r="L151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2:24" ht="15" customHeight="1">
      <c r="L15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2:24" ht="15" customHeight="1">
      <c r="L15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2:24" ht="15" customHeight="1">
      <c r="L154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2:24" ht="15" customHeight="1">
      <c r="L155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2:24" ht="15" customHeight="1">
      <c r="L156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2:24" ht="15" customHeight="1">
      <c r="L15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2:24" ht="15" customHeight="1">
      <c r="L158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2:24" ht="15" customHeight="1">
      <c r="L159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2:24" ht="15" customHeight="1">
      <c r="L16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2:24" ht="15" customHeight="1">
      <c r="L16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2:24" ht="15" customHeight="1">
      <c r="L16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2:24" ht="15" customHeight="1">
      <c r="L163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2:24" ht="15" customHeight="1">
      <c r="L164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2:24" ht="15" customHeight="1">
      <c r="L16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2:24" ht="15" customHeight="1">
      <c r="L166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2:24" ht="15" customHeight="1">
      <c r="L167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2:24" ht="15" customHeight="1">
      <c r="L168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2:24" ht="15" customHeight="1">
      <c r="L16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2:24" ht="15" customHeight="1">
      <c r="L17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2:24" ht="15" customHeight="1">
      <c r="L171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2:24" ht="15" customHeight="1">
      <c r="L17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2:24" ht="15" customHeight="1">
      <c r="L173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2:24" ht="15" customHeight="1">
      <c r="L174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2:24" ht="15" customHeight="1">
      <c r="L175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2:24" ht="15" customHeight="1">
      <c r="L176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2:24" ht="15" customHeight="1">
      <c r="L177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2:24" ht="15" customHeight="1">
      <c r="L178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2:24" ht="15" customHeight="1">
      <c r="L179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2:24" ht="15" customHeight="1">
      <c r="L18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2:24" ht="15" customHeight="1">
      <c r="L181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2:24" ht="15" customHeight="1">
      <c r="L182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2:24" ht="15" customHeight="1">
      <c r="L183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2:24" ht="15" customHeight="1">
      <c r="L184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2:24" ht="15" customHeight="1">
      <c r="L185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2:24" ht="15" customHeight="1">
      <c r="L186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2:24" ht="15" customHeight="1">
      <c r="L187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2:24" ht="15" customHeight="1">
      <c r="L188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2:24" ht="15" customHeight="1">
      <c r="L189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2:24" ht="15" customHeight="1">
      <c r="L19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2:24" ht="15" customHeight="1">
      <c r="L191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2:24" ht="15" customHeight="1">
      <c r="L192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2:24" ht="15" customHeight="1">
      <c r="L193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2:24" ht="15" customHeight="1">
      <c r="L194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2:24" ht="15" customHeight="1">
      <c r="L195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2:24" ht="15" customHeight="1">
      <c r="L196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2:24" ht="15" customHeight="1">
      <c r="L197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2:24" ht="15" customHeight="1">
      <c r="L198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2:24" ht="15" customHeight="1">
      <c r="L199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2:24" ht="15" customHeight="1">
      <c r="L20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2:24" ht="15" customHeight="1">
      <c r="L201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2:24" ht="15" customHeight="1">
      <c r="L202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2:24" ht="15" customHeight="1">
      <c r="L203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2:24" ht="15" customHeight="1">
      <c r="L204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2:24" ht="15" customHeight="1">
      <c r="L205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2:24" ht="15" customHeight="1">
      <c r="L206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2:24" ht="15" customHeight="1">
      <c r="L207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2:24" ht="15" customHeight="1">
      <c r="L208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2:24" ht="15" customHeight="1">
      <c r="L209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2:24" ht="15" customHeight="1">
      <c r="L21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2:24" ht="15" customHeight="1">
      <c r="L211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2:24" ht="15" customHeight="1">
      <c r="L212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2:24" ht="15" customHeight="1">
      <c r="L213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2:24" ht="15" customHeight="1">
      <c r="L214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2:24" ht="15" customHeight="1">
      <c r="L215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2:24" ht="15" customHeight="1">
      <c r="L216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2:24" ht="15" customHeight="1">
      <c r="L217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ht="15" customHeight="1">
      <c r="L218"/>
    </row>
    <row r="219" ht="15" customHeight="1">
      <c r="L219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7" max="11" man="1"/>
    <brk id="9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2017-11-03T10:16:23Z</dcterms:modified>
  <cp:category/>
  <cp:version/>
  <cp:contentType/>
  <cp:contentStatus/>
</cp:coreProperties>
</file>