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'BULK'!$A$1:$K$129</definedName>
    <definedName name="_xlnm.Print_Area" localSheetId="0">'LINEUP'!$A$1:$K$157</definedName>
    <definedName name="_xlnm.Print_Area" localSheetId="3">'Partial Recap'!$A$1:$L$123</definedName>
  </definedNames>
  <calcPr fullCalcOnLoad="1"/>
</workbook>
</file>

<file path=xl/sharedStrings.xml><?xml version="1.0" encoding="utf-8"?>
<sst xmlns="http://schemas.openxmlformats.org/spreadsheetml/2006/main" count="954" uniqueCount="228">
  <si>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</si>
  <si>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</si>
  <si>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</si>
  <si>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</si>
  <si>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</si>
  <si>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</si>
  <si>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</si>
  <si>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</si>
  <si>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</si>
  <si>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</si>
  <si>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</si>
  <si>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</si>
  <si>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</si>
  <si>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</si>
  <si>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</si>
  <si>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</si>
  <si>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</si>
  <si>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</si>
  <si>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</si>
  <si>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</si>
  <si>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</si>
  <si>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</si>
  <si>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</si>
  <si>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</si>
  <si>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</si>
  <si>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</si>
  <si>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</si>
  <si>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</si>
  <si>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</si>
  <si>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</si>
  <si>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</si>
  <si>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</si>
  <si>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</si>
  <si>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</si>
  <si>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</si>
  <si>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</si>
  <si>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</si>
  <si>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</si>
  <si>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</si>
  <si>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</si>
  <si>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</si>
  <si>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</si>
  <si>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</si>
  <si>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</si>
  <si>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</si>
  <si>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</si>
  <si>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</si>
  <si>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</si>
  <si>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</si>
  <si>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</si>
  <si>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</si>
  <si>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</si>
  <si>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</si>
  <si>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</si>
  <si>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</si>
  <si>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</si>
  <si>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</si>
  <si>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</si>
  <si>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</si>
  <si>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Ter. Açucareiro</t>
  </si>
  <si>
    <t>Comercial Berth</t>
  </si>
  <si>
    <t>Ter. Açúcareiro</t>
  </si>
  <si>
    <t>Williams Brazil</t>
  </si>
  <si>
    <t>Page 3</t>
  </si>
  <si>
    <t>Page 4</t>
  </si>
  <si>
    <t>Page2</t>
  </si>
  <si>
    <t>NIL</t>
  </si>
  <si>
    <t>Teag</t>
  </si>
  <si>
    <t>ALVEAN</t>
  </si>
  <si>
    <t>WILMAR</t>
  </si>
  <si>
    <t>Rumo Terminal</t>
  </si>
  <si>
    <t>TBC</t>
  </si>
  <si>
    <t>ED &amp; F MAN</t>
  </si>
  <si>
    <t>Quantity per Port</t>
  </si>
  <si>
    <t>Quantity per Type</t>
  </si>
  <si>
    <t>GRAND TOTAL</t>
  </si>
  <si>
    <t>BUNGE</t>
  </si>
  <si>
    <t>VVHP</t>
  </si>
  <si>
    <t>NOLIS</t>
  </si>
  <si>
    <t>TIPLAM Terminal</t>
  </si>
  <si>
    <t>© 2017 Williams Servicos Maritimos Ltda, Brazil</t>
  </si>
  <si>
    <t>B150</t>
  </si>
  <si>
    <t>COPA SHIPPING</t>
  </si>
  <si>
    <t>IRAQ</t>
  </si>
  <si>
    <t>A45</t>
  </si>
  <si>
    <t>REDPATH</t>
  </si>
  <si>
    <t>CANADA</t>
  </si>
  <si>
    <t>TEREOS</t>
  </si>
  <si>
    <t>CZARNIKOW</t>
  </si>
  <si>
    <t>CHITTAGONG, BANGLADESH</t>
  </si>
  <si>
    <t>DREYFUS</t>
  </si>
  <si>
    <t>ATLANTIC EMBLEM</t>
  </si>
  <si>
    <t>EGYPT</t>
  </si>
  <si>
    <t>EDF&amp;MAN</t>
  </si>
  <si>
    <t>GHANA</t>
  </si>
  <si>
    <t>KENDLA, INDIA</t>
  </si>
  <si>
    <t>AMBER CHAMPION</t>
  </si>
  <si>
    <t>ENERFO</t>
  </si>
  <si>
    <t>CAROLINA BOLTEN</t>
  </si>
  <si>
    <t>FORTUNE BAY</t>
  </si>
  <si>
    <t>OCEAN DIAMOND</t>
  </si>
  <si>
    <t>SWANSEA</t>
  </si>
  <si>
    <t>ED &amp; FMAN</t>
  </si>
  <si>
    <t>COURAGEOUS</t>
  </si>
  <si>
    <t>ALGERIA</t>
  </si>
  <si>
    <t>LUANDA</t>
  </si>
  <si>
    <t xml:space="preserve">STRATEGIC FORTITUDE </t>
  </si>
  <si>
    <t>CHESTNUT</t>
  </si>
  <si>
    <t>PAXIS</t>
  </si>
  <si>
    <t>AGONISTIS</t>
  </si>
  <si>
    <t>UMM QASR, IRAQ</t>
  </si>
  <si>
    <t>SUNRISE</t>
  </si>
  <si>
    <t>NICOLE BULKER</t>
  </si>
  <si>
    <t>GH DAN ZERO</t>
  </si>
  <si>
    <t>WOLVERINE</t>
  </si>
  <si>
    <t>GREAT 61</t>
  </si>
  <si>
    <t>OCEAN HOPE</t>
  </si>
  <si>
    <t>COLUMBA</t>
  </si>
  <si>
    <t>CASABLANCA, MOROCCO</t>
  </si>
  <si>
    <t>JACARTA, INDONESIA</t>
  </si>
  <si>
    <t>BLACK SEA, GEORGIA</t>
  </si>
  <si>
    <t>PORT SAID, EGYPT</t>
  </si>
  <si>
    <t>SOFIA</t>
  </si>
  <si>
    <t>APOLLON</t>
  </si>
  <si>
    <t>ANTHEMIS</t>
  </si>
  <si>
    <t>SURABAYA, INDONESIA</t>
  </si>
  <si>
    <t>CIWADAN, INDONESIA</t>
  </si>
  <si>
    <t>BELSTAR</t>
  </si>
  <si>
    <t>FRIEDERIKE</t>
  </si>
  <si>
    <t>NORD TRUST</t>
  </si>
  <si>
    <t>NORDIC ALIANÇA</t>
  </si>
  <si>
    <t>SFL MEDWAY</t>
  </si>
  <si>
    <t>ATHOS</t>
  </si>
  <si>
    <t>ATLANTIC LIGHT</t>
  </si>
  <si>
    <t>MUMBAI, INDIA</t>
  </si>
  <si>
    <t>STOVE CALEDONIA</t>
  </si>
  <si>
    <t>AGROCORP</t>
  </si>
  <si>
    <t>ERO L (2nd Berthing)</t>
  </si>
  <si>
    <t>JUDI MERAY</t>
  </si>
  <si>
    <t>SUNDA</t>
  </si>
  <si>
    <t>SOMALIA</t>
  </si>
  <si>
    <t>DIANTHUS</t>
  </si>
  <si>
    <t>DRACO</t>
  </si>
  <si>
    <t>FORTUNE TIGER</t>
  </si>
  <si>
    <t>NORD SETOUCHI</t>
  </si>
  <si>
    <t>DOROTHEA OLDENDORFF</t>
  </si>
  <si>
    <t>STH NEW YORK</t>
  </si>
  <si>
    <t>NORD TREASURE</t>
  </si>
  <si>
    <t>STH CHIBA</t>
  </si>
  <si>
    <t>BARROW ISLAND</t>
  </si>
  <si>
    <t>FJ STAR</t>
  </si>
  <si>
    <t>ATLANTIC LAURIEL</t>
  </si>
  <si>
    <t>TAI SHINE</t>
  </si>
  <si>
    <t>SOUSSE, TUNISIA</t>
  </si>
  <si>
    <t>SAN ANTONIO, CHILE</t>
  </si>
  <si>
    <t>TOMINI UNITY</t>
  </si>
  <si>
    <t>CORAL BREEZE</t>
  </si>
  <si>
    <t>GLOBAL UNITY</t>
  </si>
  <si>
    <t>GH BLACK CAVIAR</t>
  </si>
  <si>
    <t>AIN SUKHNA, EGYPT</t>
  </si>
  <si>
    <t>BELNOR</t>
  </si>
  <si>
    <t>EGYT</t>
  </si>
  <si>
    <t>AMALIA</t>
  </si>
  <si>
    <t>KMARIN MUGUNGHWA</t>
  </si>
  <si>
    <t>SHOVELER</t>
  </si>
  <si>
    <t>BRIGITTE</t>
  </si>
  <si>
    <t>TATY &amp; LYLE</t>
  </si>
  <si>
    <t>LONDON</t>
  </si>
  <si>
    <t>YANGZHOU CONFIDENCE</t>
  </si>
  <si>
    <t>ANNA BARBARA</t>
  </si>
  <si>
    <t>WUCHOW</t>
  </si>
  <si>
    <t>GLADIATORSHIP</t>
  </si>
  <si>
    <t>KURPIE</t>
  </si>
  <si>
    <t>YASA CANARY</t>
  </si>
  <si>
    <t>SEA PEACE</t>
  </si>
  <si>
    <t>GEORGIA</t>
  </si>
  <si>
    <t>RAIZEN</t>
  </si>
  <si>
    <t>BEJAIA, ARGELIA</t>
  </si>
  <si>
    <t>SKIKDA, ARGELIA</t>
  </si>
  <si>
    <t>GDYNIA</t>
  </si>
  <si>
    <t>Ter/ Açucareiro</t>
  </si>
  <si>
    <t>JEBEL ALI, U/A/E</t>
  </si>
  <si>
    <t>CLIPPER BARI STAR (1st Berthing)</t>
  </si>
  <si>
    <t>CLIPPER BARI STAR (2nd Berthing)</t>
  </si>
  <si>
    <t>CS SORAYA</t>
  </si>
  <si>
    <t>SEPTEMBER - 2017</t>
  </si>
  <si>
    <t>PROSNA</t>
  </si>
  <si>
    <t>USA</t>
  </si>
  <si>
    <t>THOR MERCURY</t>
  </si>
  <si>
    <t>NORTHERN LIGHT</t>
  </si>
  <si>
    <t>RODON AMARANDON</t>
  </si>
  <si>
    <t>AFRICAN TURACO</t>
  </si>
  <si>
    <t>WHITE FIN</t>
  </si>
  <si>
    <t>DESERT VICTORY</t>
  </si>
  <si>
    <t>GREAT ASPIRATION</t>
  </si>
  <si>
    <t>JAKARTA, INDONESIA</t>
  </si>
  <si>
    <t>HAMMONIA KORSIKA</t>
  </si>
  <si>
    <t>HANTON TRADER II</t>
  </si>
  <si>
    <t>NON UK</t>
  </si>
  <si>
    <t>LAGOS, NIGERIA</t>
  </si>
  <si>
    <t>ELECTRA</t>
  </si>
  <si>
    <t>ERITREA</t>
  </si>
  <si>
    <t>OCEAN CENTURY</t>
  </si>
  <si>
    <t>SUGAR LINE UP edition 20/09/17</t>
  </si>
  <si>
    <t>WILLIAMS BRAZIL SUGAR LINE UP EDITION 20/09/17</t>
  </si>
  <si>
    <t>GREAT SPRING</t>
  </si>
  <si>
    <t>RUDDY</t>
  </si>
  <si>
    <t>BULK BAHAMAS</t>
  </si>
  <si>
    <t>GROTON EAGLE</t>
  </si>
  <si>
    <t>TERN</t>
  </si>
  <si>
    <t>KMARIN GENOA</t>
  </si>
  <si>
    <t>INDONESIA</t>
  </si>
  <si>
    <t>TORONTO, CANADA</t>
  </si>
  <si>
    <t>GIDA, SAUDI ARABIA</t>
  </si>
  <si>
    <t>SURUBAYA, INDONESIA</t>
  </si>
  <si>
    <t>KUOJO LILY</t>
  </si>
  <si>
    <t>MYRMIDON</t>
  </si>
  <si>
    <t>NEW COMMANDER</t>
  </si>
  <si>
    <t>DELFA</t>
  </si>
  <si>
    <t>MIDSTAR</t>
  </si>
  <si>
    <t>ADEN, YEMEN</t>
  </si>
  <si>
    <t>MUNDRA, INDIA</t>
  </si>
  <si>
    <t>BENDAR ABBAS, IRAN</t>
  </si>
  <si>
    <t>DACC ATLANTICO</t>
  </si>
  <si>
    <t>TD HAMBURG</t>
  </si>
  <si>
    <t xml:space="preserve">NOM UK </t>
  </si>
  <si>
    <t>SEAHORSE</t>
  </si>
  <si>
    <t xml:space="preserve">REDPATH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</si>
</sst>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62"/>
      <name val="Arial"/>
      <family val="2"/>
    </font>
    <font>
      <b/>
      <sz val="8"/>
      <color indexed="8"/>
      <name val="Arial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1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1"/>
      <color rgb="FF3333CC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b/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0">
    <xf numFmtId="0" fontId="0" fillId="0" borderId="0" xfId="0" applyFont="1" applyAlignment="1">
      <alignment/>
    </xf>
    <xf numFmtId="0" fontId="2" fillId="0" borderId="0" xfId="50" applyFont="1" applyFill="1">
      <alignment/>
      <protection/>
    </xf>
    <xf numFmtId="0" fontId="2" fillId="0" borderId="0" xfId="50" applyFont="1" applyBorder="1">
      <alignment/>
      <protection/>
    </xf>
    <xf numFmtId="0" fontId="2" fillId="0" borderId="0" xfId="50">
      <alignment/>
      <protection/>
    </xf>
    <xf numFmtId="0" fontId="8" fillId="0" borderId="0" xfId="50" applyFont="1" applyBorder="1" applyAlignment="1">
      <alignment horizontal="center"/>
      <protection/>
    </xf>
    <xf numFmtId="0" fontId="85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0" fillId="0" borderId="0" xfId="50" applyFont="1" applyBorder="1" applyAlignment="1">
      <alignment horizontal="left"/>
      <protection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3" fontId="86" fillId="0" borderId="0" xfId="0" applyNumberFormat="1" applyFont="1" applyBorder="1" applyAlignment="1">
      <alignment/>
    </xf>
    <xf numFmtId="0" fontId="86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13" fillId="33" borderId="0" xfId="50" applyFont="1" applyFill="1" applyBorder="1" applyAlignment="1">
      <alignment horizontal="left"/>
      <protection/>
    </xf>
    <xf numFmtId="0" fontId="13" fillId="0" borderId="0" xfId="50" applyFont="1" applyFill="1" applyBorder="1">
      <alignment/>
      <protection/>
    </xf>
    <xf numFmtId="0" fontId="86" fillId="33" borderId="0" xfId="0" applyFont="1" applyFill="1" applyBorder="1" applyAlignment="1">
      <alignment/>
    </xf>
    <xf numFmtId="0" fontId="87" fillId="0" borderId="0" xfId="0" applyFont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5" fillId="0" borderId="0" xfId="50" applyFont="1" applyFill="1" applyBorder="1" applyAlignment="1">
      <alignment horizontal="center"/>
      <protection/>
    </xf>
    <xf numFmtId="0" fontId="15" fillId="0" borderId="0" xfId="50" applyFont="1" applyFill="1" applyBorder="1">
      <alignment/>
      <protection/>
    </xf>
    <xf numFmtId="0" fontId="15" fillId="0" borderId="0" xfId="50" applyFont="1" applyFill="1" applyBorder="1" applyAlignment="1">
      <alignment horizontal="left"/>
      <protection/>
    </xf>
    <xf numFmtId="0" fontId="11" fillId="33" borderId="0" xfId="50" applyFont="1" applyFill="1" applyBorder="1" applyAlignment="1">
      <alignment horizontal="left"/>
      <protection/>
    </xf>
    <xf numFmtId="3" fontId="14" fillId="0" borderId="0" xfId="50" applyNumberFormat="1" applyFont="1" applyFill="1" applyBorder="1">
      <alignment/>
      <protection/>
    </xf>
    <xf numFmtId="0" fontId="4" fillId="0" borderId="0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6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7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3" fillId="33" borderId="0" xfId="50" applyNumberFormat="1" applyFont="1" applyFill="1" applyBorder="1" applyAlignment="1">
      <alignment horizontal="right"/>
      <protection/>
    </xf>
    <xf numFmtId="3" fontId="17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13" fillId="0" borderId="12" xfId="50" applyFont="1" applyBorder="1">
      <alignment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0" fontId="13" fillId="33" borderId="14" xfId="50" applyFont="1" applyFill="1" applyBorder="1" applyAlignment="1">
      <alignment horizontal="center"/>
      <protection/>
    </xf>
    <xf numFmtId="3" fontId="86" fillId="0" borderId="0" xfId="0" applyNumberFormat="1" applyFont="1" applyFill="1" applyBorder="1" applyAlignment="1">
      <alignment/>
    </xf>
    <xf numFmtId="0" fontId="13" fillId="33" borderId="0" xfId="50" applyFont="1" applyFill="1" applyBorder="1" applyAlignment="1">
      <alignment/>
      <protection/>
    </xf>
    <xf numFmtId="3" fontId="13" fillId="33" borderId="0" xfId="50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5" xfId="50" applyFont="1" applyFill="1" applyBorder="1">
      <alignment/>
      <protection/>
    </xf>
    <xf numFmtId="0" fontId="84" fillId="0" borderId="0" xfId="0" applyFont="1" applyAlignment="1">
      <alignment/>
    </xf>
    <xf numFmtId="0" fontId="14" fillId="0" borderId="15" xfId="50" applyFont="1" applyBorder="1">
      <alignment/>
      <protection/>
    </xf>
    <xf numFmtId="3" fontId="86" fillId="0" borderId="0" xfId="0" applyNumberFormat="1" applyFont="1" applyFill="1" applyBorder="1" applyAlignment="1">
      <alignment horizontal="right"/>
    </xf>
    <xf numFmtId="0" fontId="89" fillId="0" borderId="11" xfId="0" applyFont="1" applyBorder="1" applyAlignment="1">
      <alignment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20" fontId="1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14" xfId="50" applyFont="1" applyFill="1" applyBorder="1" applyAlignment="1">
      <alignment horizontal="center"/>
      <protection/>
    </xf>
    <xf numFmtId="0" fontId="90" fillId="0" borderId="0" xfId="0" applyFont="1" applyFill="1" applyBorder="1" applyAlignment="1">
      <alignment horizontal="center"/>
    </xf>
    <xf numFmtId="0" fontId="14" fillId="0" borderId="0" xfId="50" applyFont="1" applyFill="1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84" fillId="0" borderId="0" xfId="0" applyFont="1" applyFill="1" applyBorder="1" applyAlignment="1">
      <alignment/>
    </xf>
    <xf numFmtId="0" fontId="11" fillId="0" borderId="14" xfId="50" applyFont="1" applyFill="1" applyBorder="1" applyAlignment="1">
      <alignment horizontal="left"/>
      <protection/>
    </xf>
    <xf numFmtId="0" fontId="11" fillId="0" borderId="14" xfId="50" applyFont="1" applyFill="1" applyBorder="1">
      <alignment/>
      <protection/>
    </xf>
    <xf numFmtId="0" fontId="11" fillId="0" borderId="14" xfId="50" applyFont="1" applyFill="1" applyBorder="1" applyAlignment="1">
      <alignment horizontal="center"/>
      <protection/>
    </xf>
    <xf numFmtId="3" fontId="11" fillId="0" borderId="14" xfId="50" applyNumberFormat="1" applyFont="1" applyFill="1" applyBorder="1" applyAlignment="1">
      <alignment/>
      <protection/>
    </xf>
    <xf numFmtId="3" fontId="13" fillId="33" borderId="14" xfId="50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4" fillId="33" borderId="14" xfId="0" applyFont="1" applyFill="1" applyBorder="1" applyAlignment="1">
      <alignment/>
    </xf>
    <xf numFmtId="0" fontId="14" fillId="33" borderId="14" xfId="50" applyFont="1" applyFill="1" applyBorder="1" applyAlignment="1">
      <alignment horizontal="left"/>
      <protection/>
    </xf>
    <xf numFmtId="3" fontId="91" fillId="33" borderId="14" xfId="0" applyNumberFormat="1" applyFont="1" applyFill="1" applyBorder="1" applyAlignment="1">
      <alignment/>
    </xf>
    <xf numFmtId="0" fontId="14" fillId="33" borderId="14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3" fillId="0" borderId="14" xfId="50" applyFont="1" applyBorder="1">
      <alignment/>
      <protection/>
    </xf>
    <xf numFmtId="0" fontId="23" fillId="0" borderId="14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86" fillId="0" borderId="12" xfId="0" applyFont="1" applyBorder="1" applyAlignment="1">
      <alignment/>
    </xf>
    <xf numFmtId="0" fontId="15" fillId="33" borderId="13" xfId="50" applyFont="1" applyFill="1" applyBorder="1">
      <alignment/>
      <protection/>
    </xf>
    <xf numFmtId="0" fontId="55" fillId="0" borderId="0" xfId="0" applyFont="1" applyBorder="1" applyAlignment="1">
      <alignment/>
    </xf>
    <xf numFmtId="0" fontId="13" fillId="0" borderId="12" xfId="50" applyFont="1" applyFill="1" applyBorder="1" applyAlignment="1">
      <alignment horizontal="left" wrapText="1"/>
      <protection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3" fontId="92" fillId="0" borderId="0" xfId="56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20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84" fillId="0" borderId="12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23" fillId="0" borderId="12" xfId="50" applyFont="1" applyFill="1" applyBorder="1">
      <alignment/>
      <protection/>
    </xf>
    <xf numFmtId="0" fontId="0" fillId="0" borderId="0" xfId="0" applyBorder="1" applyAlignment="1">
      <alignment/>
    </xf>
    <xf numFmtId="0" fontId="8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27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5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3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10" fillId="0" borderId="0" xfId="50" applyFont="1" applyFill="1" applyBorder="1" applyAlignment="1">
      <alignment horizontal="left"/>
      <protection/>
    </xf>
    <xf numFmtId="0" fontId="0" fillId="0" borderId="14" xfId="0" applyFill="1" applyBorder="1" applyAlignment="1">
      <alignment/>
    </xf>
    <xf numFmtId="0" fontId="13" fillId="0" borderId="14" xfId="50" applyFont="1" applyFill="1" applyBorder="1" applyAlignment="1">
      <alignment horizontal="left"/>
      <protection/>
    </xf>
    <xf numFmtId="3" fontId="86" fillId="0" borderId="14" xfId="0" applyNumberFormat="1" applyFont="1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left"/>
      <protection/>
    </xf>
    <xf numFmtId="16" fontId="13" fillId="0" borderId="0" xfId="50" applyNumberFormat="1" applyFont="1" applyFill="1" applyBorder="1" applyAlignment="1">
      <alignment/>
      <protection/>
    </xf>
    <xf numFmtId="0" fontId="84" fillId="0" borderId="14" xfId="0" applyFont="1" applyFill="1" applyBorder="1" applyAlignment="1">
      <alignment/>
    </xf>
    <xf numFmtId="3" fontId="91" fillId="0" borderId="14" xfId="0" applyNumberFormat="1" applyFont="1" applyFill="1" applyBorder="1" applyAlignment="1">
      <alignment/>
    </xf>
    <xf numFmtId="0" fontId="14" fillId="0" borderId="14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2" fillId="0" borderId="0" xfId="50" applyFill="1" applyBorder="1">
      <alignment/>
      <protection/>
    </xf>
    <xf numFmtId="0" fontId="16" fillId="0" borderId="0" xfId="50" applyFont="1" applyFill="1" applyBorder="1" applyAlignment="1">
      <alignment horizontal="centerContinuous"/>
      <protection/>
    </xf>
    <xf numFmtId="0" fontId="2" fillId="0" borderId="13" xfId="50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2" fillId="0" borderId="0" xfId="50" applyFill="1" applyBorder="1" applyAlignment="1">
      <alignment horizontal="center"/>
      <protection/>
    </xf>
    <xf numFmtId="0" fontId="19" fillId="0" borderId="0" xfId="50" applyFont="1" applyFill="1" applyBorder="1">
      <alignment/>
      <protection/>
    </xf>
    <xf numFmtId="0" fontId="23" fillId="0" borderId="14" xfId="50" applyFont="1" applyFill="1" applyBorder="1">
      <alignment/>
      <protection/>
    </xf>
    <xf numFmtId="0" fontId="23" fillId="0" borderId="14" xfId="50" applyFont="1" applyFill="1" applyBorder="1" applyAlignment="1">
      <alignment horizontal="center"/>
      <protection/>
    </xf>
    <xf numFmtId="3" fontId="14" fillId="0" borderId="12" xfId="50" applyNumberFormat="1" applyFont="1" applyFill="1" applyBorder="1">
      <alignment/>
      <protection/>
    </xf>
    <xf numFmtId="3" fontId="17" fillId="0" borderId="0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ill="1" applyBorder="1">
      <alignment/>
      <protection/>
    </xf>
    <xf numFmtId="3" fontId="84" fillId="0" borderId="1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8" fillId="0" borderId="12" xfId="50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86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5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5" fillId="0" borderId="12" xfId="50" applyFont="1" applyFill="1" applyBorder="1" applyAlignment="1">
      <alignment horizontal="left"/>
      <protection/>
    </xf>
    <xf numFmtId="0" fontId="85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86" fillId="0" borderId="0" xfId="0" applyFont="1" applyFill="1" applyBorder="1" applyAlignment="1">
      <alignment horizontal="left"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97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20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20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0" fillId="0" borderId="12" xfId="0" applyFill="1" applyBorder="1" applyAlignment="1">
      <alignment/>
    </xf>
    <xf numFmtId="0" fontId="8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/>
    </xf>
    <xf numFmtId="189" fontId="13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4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3" fontId="86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98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87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0" xfId="50" applyFont="1" applyFill="1" applyBorder="1">
      <alignment/>
      <protection/>
    </xf>
    <xf numFmtId="0" fontId="84" fillId="0" borderId="0" xfId="0" applyFont="1" applyBorder="1" applyAlignment="1">
      <alignment/>
    </xf>
    <xf numFmtId="0" fontId="28" fillId="0" borderId="0" xfId="50" applyFont="1" applyFill="1" applyBorder="1" applyAlignment="1">
      <alignment horizontal="right"/>
      <protection/>
    </xf>
    <xf numFmtId="1" fontId="28" fillId="0" borderId="0" xfId="50" applyNumberFormat="1" applyFont="1" applyFill="1" applyBorder="1" applyAlignment="1">
      <alignment horizontal="right"/>
      <protection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13" fillId="33" borderId="10" xfId="50" applyFont="1" applyFill="1" applyBorder="1" applyAlignment="1">
      <alignment horizontal="left" wrapText="1"/>
      <protection/>
    </xf>
    <xf numFmtId="0" fontId="11" fillId="0" borderId="11" xfId="50" applyFont="1" applyFill="1" applyBorder="1" applyAlignment="1">
      <alignment horizontal="left"/>
      <protection/>
    </xf>
    <xf numFmtId="0" fontId="11" fillId="0" borderId="11" xfId="50" applyFont="1" applyFill="1" applyBorder="1">
      <alignment/>
      <protection/>
    </xf>
    <xf numFmtId="0" fontId="11" fillId="0" borderId="11" xfId="50" applyFont="1" applyFill="1" applyBorder="1" applyAlignment="1">
      <alignment horizontal="center"/>
      <protection/>
    </xf>
    <xf numFmtId="3" fontId="11" fillId="0" borderId="11" xfId="50" applyNumberFormat="1" applyFont="1" applyFill="1" applyBorder="1" applyAlignment="1">
      <alignment/>
      <protection/>
    </xf>
    <xf numFmtId="0" fontId="13" fillId="33" borderId="11" xfId="50" applyFont="1" applyFill="1" applyBorder="1" applyAlignment="1">
      <alignment horizontal="center"/>
      <protection/>
    </xf>
    <xf numFmtId="3" fontId="13" fillId="33" borderId="11" xfId="50" applyNumberFormat="1" applyFont="1" applyFill="1" applyBorder="1" applyAlignment="1">
      <alignment horizontal="center"/>
      <protection/>
    </xf>
    <xf numFmtId="0" fontId="13" fillId="0" borderId="17" xfId="50" applyFont="1" applyBorder="1" applyAlignment="1">
      <alignment horizontal="right"/>
      <protection/>
    </xf>
    <xf numFmtId="0" fontId="0" fillId="0" borderId="17" xfId="0" applyBorder="1" applyAlignment="1">
      <alignment/>
    </xf>
    <xf numFmtId="0" fontId="11" fillId="33" borderId="0" xfId="50" applyFont="1" applyFill="1" applyBorder="1">
      <alignment/>
      <protection/>
    </xf>
    <xf numFmtId="0" fontId="11" fillId="33" borderId="11" xfId="50" applyFont="1" applyFill="1" applyBorder="1" applyAlignment="1">
      <alignment horizontal="left"/>
      <protection/>
    </xf>
    <xf numFmtId="0" fontId="11" fillId="33" borderId="11" xfId="50" applyFont="1" applyFill="1" applyBorder="1">
      <alignment/>
      <protection/>
    </xf>
    <xf numFmtId="0" fontId="11" fillId="33" borderId="11" xfId="50" applyFont="1" applyFill="1" applyBorder="1" applyAlignment="1">
      <alignment horizontal="center"/>
      <protection/>
    </xf>
    <xf numFmtId="3" fontId="11" fillId="33" borderId="11" xfId="50" applyNumberFormat="1" applyFont="1" applyFill="1" applyBorder="1">
      <alignment/>
      <protection/>
    </xf>
    <xf numFmtId="0" fontId="99" fillId="0" borderId="0" xfId="50" applyFont="1" applyFill="1" applyBorder="1">
      <alignment/>
      <protection/>
    </xf>
    <xf numFmtId="0" fontId="99" fillId="0" borderId="0" xfId="50" applyFont="1" applyBorder="1">
      <alignment/>
      <protection/>
    </xf>
    <xf numFmtId="0" fontId="67" fillId="0" borderId="0" xfId="0" applyFont="1" applyFill="1" applyAlignment="1">
      <alignment/>
    </xf>
    <xf numFmtId="0" fontId="55" fillId="0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86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8" fillId="35" borderId="22" xfId="50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8" fillId="35" borderId="22" xfId="50" applyFont="1" applyFill="1" applyBorder="1" applyAlignment="1">
      <alignment horizontal="right"/>
      <protection/>
    </xf>
    <xf numFmtId="1" fontId="28" fillId="35" borderId="22" xfId="50" applyNumberFormat="1" applyFont="1" applyFill="1" applyBorder="1" applyAlignment="1">
      <alignment horizontal="right"/>
      <protection/>
    </xf>
    <xf numFmtId="0" fontId="22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4" fillId="35" borderId="25" xfId="0" applyFont="1" applyFill="1" applyBorder="1" applyAlignment="1">
      <alignment/>
    </xf>
    <xf numFmtId="1" fontId="28" fillId="35" borderId="22" xfId="50" applyNumberFormat="1" applyFont="1" applyFill="1" applyBorder="1">
      <alignment/>
      <protection/>
    </xf>
    <xf numFmtId="0" fontId="100" fillId="36" borderId="18" xfId="50" applyFont="1" applyFill="1" applyBorder="1" applyAlignment="1">
      <alignment horizontal="center"/>
      <protection/>
    </xf>
    <xf numFmtId="0" fontId="101" fillId="36" borderId="19" xfId="50" applyFont="1" applyFill="1" applyBorder="1" applyAlignment="1">
      <alignment horizontal="center"/>
      <protection/>
    </xf>
    <xf numFmtId="3" fontId="100" fillId="36" borderId="19" xfId="50" applyNumberFormat="1" applyFont="1" applyFill="1" applyBorder="1">
      <alignment/>
      <protection/>
    </xf>
    <xf numFmtId="3" fontId="100" fillId="36" borderId="20" xfId="50" applyNumberFormat="1" applyFont="1" applyFill="1" applyBorder="1">
      <alignment/>
      <protection/>
    </xf>
    <xf numFmtId="0" fontId="9" fillId="2" borderId="20" xfId="50" applyFont="1" applyFill="1" applyBorder="1" applyAlignment="1">
      <alignment horizontal="center"/>
      <protection/>
    </xf>
    <xf numFmtId="0" fontId="26" fillId="36" borderId="18" xfId="50" applyFont="1" applyFill="1" applyBorder="1" applyAlignment="1">
      <alignment horizontal="center"/>
      <protection/>
    </xf>
    <xf numFmtId="0" fontId="24" fillId="36" borderId="19" xfId="50" applyFont="1" applyFill="1" applyBorder="1" applyAlignment="1">
      <alignment horizontal="center"/>
      <protection/>
    </xf>
    <xf numFmtId="3" fontId="26" fillId="36" borderId="19" xfId="50" applyNumberFormat="1" applyFont="1" applyFill="1" applyBorder="1">
      <alignment/>
      <protection/>
    </xf>
    <xf numFmtId="3" fontId="26" fillId="36" borderId="20" xfId="50" applyNumberFormat="1" applyFont="1" applyFill="1" applyBorder="1">
      <alignment/>
      <protection/>
    </xf>
    <xf numFmtId="0" fontId="26" fillId="36" borderId="18" xfId="50" applyFont="1" applyFill="1" applyBorder="1" applyAlignment="1">
      <alignment horizontal="left"/>
      <protection/>
    </xf>
    <xf numFmtId="0" fontId="26" fillId="36" borderId="19" xfId="50" applyFont="1" applyFill="1" applyBorder="1">
      <alignment/>
      <protection/>
    </xf>
    <xf numFmtId="0" fontId="26" fillId="36" borderId="19" xfId="50" applyFont="1" applyFill="1" applyBorder="1" applyAlignment="1">
      <alignment horizontal="center"/>
      <protection/>
    </xf>
    <xf numFmtId="0" fontId="100" fillId="36" borderId="10" xfId="50" applyFont="1" applyFill="1" applyBorder="1" applyAlignment="1">
      <alignment horizontal="left"/>
      <protection/>
    </xf>
    <xf numFmtId="0" fontId="100" fillId="36" borderId="11" xfId="50" applyFont="1" applyFill="1" applyBorder="1">
      <alignment/>
      <protection/>
    </xf>
    <xf numFmtId="0" fontId="100" fillId="36" borderId="11" xfId="50" applyFont="1" applyFill="1" applyBorder="1" applyAlignment="1">
      <alignment horizontal="center"/>
      <protection/>
    </xf>
    <xf numFmtId="3" fontId="100" fillId="36" borderId="17" xfId="50" applyNumberFormat="1" applyFont="1" applyFill="1" applyBorder="1">
      <alignment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22" fillId="0" borderId="26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Continuous"/>
      <protection/>
    </xf>
    <xf numFmtId="3" fontId="17" fillId="37" borderId="0" xfId="50" applyNumberFormat="1" applyFont="1" applyFill="1" applyBorder="1">
      <alignment/>
      <protection/>
    </xf>
    <xf numFmtId="3" fontId="14" fillId="37" borderId="0" xfId="50" applyNumberFormat="1" applyFont="1" applyFill="1" applyBorder="1" applyAlignment="1">
      <alignment/>
      <protection/>
    </xf>
    <xf numFmtId="0" fontId="86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4" fillId="37" borderId="12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0" fontId="0" fillId="0" borderId="0" xfId="0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6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37" borderId="12" xfId="50" applyFont="1" applyFill="1" applyBorder="1" applyAlignment="1">
      <alignment/>
      <protection/>
    </xf>
    <xf numFmtId="0" fontId="84" fillId="35" borderId="27" xfId="0" applyFont="1" applyFill="1" applyBorder="1" applyAlignment="1">
      <alignment/>
    </xf>
    <xf numFmtId="16" fontId="13" fillId="0" borderId="0" xfId="0" applyNumberFormat="1" applyFont="1" applyBorder="1" applyAlignment="1">
      <alignment horizontal="left"/>
    </xf>
    <xf numFmtId="0" fontId="86" fillId="0" borderId="25" xfId="0" applyFont="1" applyFill="1" applyBorder="1" applyAlignment="1">
      <alignment horizontal="center"/>
    </xf>
    <xf numFmtId="0" fontId="101" fillId="36" borderId="18" xfId="50" applyFont="1" applyFill="1" applyBorder="1" applyAlignment="1">
      <alignment horizontal="center"/>
      <protection/>
    </xf>
    <xf numFmtId="3" fontId="101" fillId="36" borderId="19" xfId="50" applyNumberFormat="1" applyFont="1" applyFill="1" applyBorder="1">
      <alignment/>
      <protection/>
    </xf>
    <xf numFmtId="3" fontId="101" fillId="36" borderId="20" xfId="50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01" fillId="36" borderId="18" xfId="50" applyFont="1" applyFill="1" applyBorder="1" applyAlignment="1">
      <alignment horizontal="center"/>
      <protection/>
    </xf>
    <xf numFmtId="0" fontId="10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55" fillId="0" borderId="0" xfId="0" applyFont="1" applyAlignment="1">
      <alignment/>
    </xf>
    <xf numFmtId="0" fontId="14" fillId="0" borderId="10" xfId="50" applyFont="1" applyFill="1" applyBorder="1" applyAlignment="1">
      <alignment horizontal="left"/>
      <protection/>
    </xf>
    <xf numFmtId="0" fontId="84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91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14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55" fillId="0" borderId="14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84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16" fontId="84" fillId="35" borderId="22" xfId="0" applyNumberFormat="1" applyFont="1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0" fillId="35" borderId="13" xfId="50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01" fillId="36" borderId="18" xfId="50" applyFont="1" applyFill="1" applyBorder="1" applyAlignment="1">
      <alignment horizontal="center"/>
      <protection/>
    </xf>
    <xf numFmtId="0" fontId="101" fillId="36" borderId="19" xfId="50" applyFont="1" applyFill="1" applyBorder="1" applyAlignment="1">
      <alignment horizontal="center"/>
      <protection/>
    </xf>
    <xf numFmtId="3" fontId="11" fillId="0" borderId="0" xfId="50" applyNumberFormat="1" applyFont="1" applyFill="1" applyBorder="1" applyAlignment="1">
      <alignment/>
      <protection/>
    </xf>
    <xf numFmtId="0" fontId="14" fillId="0" borderId="13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6" fillId="0" borderId="29" xfId="0" applyFont="1" applyFill="1" applyBorder="1" applyAlignment="1">
      <alignment horizontal="center"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101" fillId="36" borderId="18" xfId="50" applyFont="1" applyFill="1" applyBorder="1" applyAlignment="1">
      <alignment horizontal="center"/>
      <protection/>
    </xf>
    <xf numFmtId="0" fontId="10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21" fillId="0" borderId="0" xfId="51" applyFont="1" applyFill="1" applyBorder="1" applyAlignment="1">
      <alignment horizontal="center"/>
      <protection/>
    </xf>
    <xf numFmtId="0" fontId="21" fillId="0" borderId="13" xfId="51" applyFont="1" applyFill="1" applyBorder="1" applyAlignment="1">
      <alignment horizontal="center"/>
      <protection/>
    </xf>
    <xf numFmtId="49" fontId="21" fillId="0" borderId="0" xfId="51" applyNumberFormat="1" applyFont="1" applyFill="1" applyBorder="1" applyAlignment="1">
      <alignment horizontal="center"/>
      <protection/>
    </xf>
    <xf numFmtId="49" fontId="21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1"/>
          <c:w val="0.9715"/>
          <c:h val="0.93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LINEUP!$A$142:$A$145</c:f>
              <c:strCache/>
            </c:strRef>
          </c:cat>
          <c:val>
            <c:numRef>
              <c:f>LINEUP!$B$142:$B$145</c:f>
              <c:numCache/>
            </c:numRef>
          </c:val>
          <c:shape val="cylinder"/>
        </c:ser>
        <c:overlap val="100"/>
        <c:shape val="cylinder"/>
        <c:axId val="17432692"/>
        <c:axId val="64626965"/>
      </c:bar3DChart>
      <c:catAx>
        <c:axId val="17432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26965"/>
        <c:crosses val="autoZero"/>
        <c:auto val="1"/>
        <c:lblOffset val="100"/>
        <c:tickLblSkip val="1"/>
        <c:noMultiLvlLbl val="0"/>
      </c:catAx>
      <c:valAx>
        <c:axId val="64626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326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5"/>
          <c:y val="0.1175"/>
          <c:w val="0.9377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LINEUP!$A$125:$A$129</c:f>
              <c:strCache/>
            </c:strRef>
          </c:cat>
          <c:val>
            <c:numRef>
              <c:f>LINEUP!$B$125:$B$129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20147966"/>
        <c:axId val="61515375"/>
      </c:bar3DChart>
      <c:catAx>
        <c:axId val="20147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15375"/>
        <c:crosses val="autoZero"/>
        <c:auto val="1"/>
        <c:lblOffset val="100"/>
        <c:tickLblSkip val="1"/>
        <c:noMultiLvlLbl val="0"/>
      </c:catAx>
      <c:valAx>
        <c:axId val="61515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79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5"/>
          <c:y val="0.176"/>
          <c:w val="0.803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BULK!$A$109:$A$112</c:f>
              <c:strCache/>
            </c:strRef>
          </c:cat>
          <c:val>
            <c:numRef>
              <c:f>BULK!$B$109:$B$112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3</xdr:row>
      <xdr:rowOff>57150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2219325" y="1181100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2</xdr:col>
      <xdr:colOff>457200</xdr:colOff>
      <xdr:row>140</xdr:row>
      <xdr:rowOff>19050</xdr:rowOff>
    </xdr:from>
    <xdr:to>
      <xdr:col>10</xdr:col>
      <xdr:colOff>104775</xdr:colOff>
      <xdr:row>156</xdr:row>
      <xdr:rowOff>19050</xdr:rowOff>
    </xdr:to>
    <xdr:graphicFrame>
      <xdr:nvGraphicFramePr>
        <xdr:cNvPr id="2" name="Gráfico 7"/>
        <xdr:cNvGraphicFramePr/>
      </xdr:nvGraphicFramePr>
      <xdr:xfrm>
        <a:off x="2409825" y="27670125"/>
        <a:ext cx="68865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122</xdr:row>
      <xdr:rowOff>38100</xdr:rowOff>
    </xdr:from>
    <xdr:to>
      <xdr:col>10</xdr:col>
      <xdr:colOff>133350</xdr:colOff>
      <xdr:row>138</xdr:row>
      <xdr:rowOff>123825</xdr:rowOff>
    </xdr:to>
    <xdr:graphicFrame>
      <xdr:nvGraphicFramePr>
        <xdr:cNvPr id="3" name="Gráfico 6"/>
        <xdr:cNvGraphicFramePr/>
      </xdr:nvGraphicFramePr>
      <xdr:xfrm>
        <a:off x="2428875" y="24260175"/>
        <a:ext cx="68961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3027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7347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123825</xdr:colOff>
      <xdr:row>106</xdr:row>
      <xdr:rowOff>171450</xdr:rowOff>
    </xdr:from>
    <xdr:to>
      <xdr:col>10</xdr:col>
      <xdr:colOff>419100</xdr:colOff>
      <xdr:row>121</xdr:row>
      <xdr:rowOff>161925</xdr:rowOff>
    </xdr:to>
    <xdr:graphicFrame>
      <xdr:nvGraphicFramePr>
        <xdr:cNvPr id="2" name="Gráfico 13"/>
        <xdr:cNvGraphicFramePr/>
      </xdr:nvGraphicFramePr>
      <xdr:xfrm>
        <a:off x="2514600" y="21212175"/>
        <a:ext cx="6048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showGridLines="0" tabSelected="1" zoomScaleSheetLayoutView="80" workbookViewId="0" topLeftCell="A1">
      <selection activeCell="H9" sqref="H9"/>
    </sheetView>
  </sheetViews>
  <sheetFormatPr defaultColWidth="17.28125" defaultRowHeight="15"/>
  <cols>
    <col min="1" max="1" width="17.28125" style="85" customWidth="1"/>
    <col min="2" max="2" width="12.00390625" style="0" customWidth="1"/>
    <col min="3" max="4" width="7.00390625" style="0" customWidth="1"/>
    <col min="5" max="5" width="7.28125" style="0" customWidth="1"/>
    <col min="6" max="6" width="12.57421875" style="0" bestFit="1" customWidth="1"/>
    <col min="7" max="7" width="13.421875" style="0" customWidth="1"/>
    <col min="8" max="8" width="9.421875" style="0" customWidth="1"/>
    <col min="9" max="9" width="31.57421875" style="0" customWidth="1"/>
    <col min="10" max="10" width="20.28125" style="0" bestFit="1" customWidth="1"/>
    <col min="11" max="11" width="14.421875" style="0" customWidth="1"/>
    <col min="12" max="12" width="17.421875" style="251" bestFit="1" customWidth="1"/>
  </cols>
  <sheetData>
    <row r="1" spans="1:13" ht="47.25">
      <c r="A1" s="211"/>
      <c r="B1" s="212"/>
      <c r="C1" s="425" t="s">
        <v>62</v>
      </c>
      <c r="D1" s="425"/>
      <c r="E1" s="425"/>
      <c r="F1" s="425"/>
      <c r="G1" s="425"/>
      <c r="H1" s="425"/>
      <c r="I1" s="425"/>
      <c r="J1" s="425"/>
      <c r="K1" s="426"/>
      <c r="L1" s="294"/>
      <c r="M1" s="8"/>
    </row>
    <row r="2" spans="1:13" ht="26.25">
      <c r="A2" s="213"/>
      <c r="B2" s="36"/>
      <c r="C2" s="427" t="s">
        <v>203</v>
      </c>
      <c r="D2" s="428"/>
      <c r="E2" s="428"/>
      <c r="F2" s="428"/>
      <c r="G2" s="428"/>
      <c r="H2" s="428"/>
      <c r="I2" s="428"/>
      <c r="J2" s="428"/>
      <c r="K2" s="429"/>
      <c r="L2" s="295"/>
      <c r="M2" s="8"/>
    </row>
    <row r="3" spans="1:13" ht="15">
      <c r="A3" s="213"/>
      <c r="B3" s="36"/>
      <c r="C3" s="430" t="s">
        <v>80</v>
      </c>
      <c r="D3" s="430"/>
      <c r="E3" s="430"/>
      <c r="F3" s="430"/>
      <c r="G3" s="430"/>
      <c r="H3" s="430"/>
      <c r="I3" s="430"/>
      <c r="J3" s="430"/>
      <c r="K3" s="431"/>
      <c r="L3" s="295"/>
      <c r="M3" s="8"/>
    </row>
    <row r="4" spans="1:13" ht="34.5">
      <c r="A4" s="213"/>
      <c r="B4" s="36"/>
      <c r="C4" s="247"/>
      <c r="D4" s="92"/>
      <c r="E4" s="92"/>
      <c r="F4" s="75"/>
      <c r="G4" s="214"/>
      <c r="H4" s="215"/>
      <c r="I4" s="36"/>
      <c r="J4" s="36"/>
      <c r="K4" s="216"/>
      <c r="L4" s="295"/>
      <c r="M4" s="8"/>
    </row>
    <row r="5" spans="1:13" ht="18">
      <c r="A5" s="213"/>
      <c r="B5" s="36"/>
      <c r="C5" s="36"/>
      <c r="D5" s="36"/>
      <c r="E5" s="217"/>
      <c r="F5" s="36"/>
      <c r="G5" s="218"/>
      <c r="H5" s="215"/>
      <c r="I5" s="36"/>
      <c r="J5" s="36"/>
      <c r="K5" s="216"/>
      <c r="L5" s="295"/>
      <c r="M5" s="8"/>
    </row>
    <row r="6" spans="1:13" ht="15">
      <c r="A6" s="310" t="s">
        <v>0</v>
      </c>
      <c r="B6" s="311"/>
      <c r="C6" s="312" t="s">
        <v>1</v>
      </c>
      <c r="D6" s="312" t="s">
        <v>2</v>
      </c>
      <c r="E6" s="312" t="s">
        <v>3</v>
      </c>
      <c r="F6" s="312" t="s">
        <v>4</v>
      </c>
      <c r="G6" s="312" t="s">
        <v>5</v>
      </c>
      <c r="H6" s="312" t="s">
        <v>6</v>
      </c>
      <c r="I6" s="312" t="s">
        <v>7</v>
      </c>
      <c r="J6" s="312" t="s">
        <v>8</v>
      </c>
      <c r="K6" s="313"/>
      <c r="L6" s="294"/>
      <c r="M6" s="8"/>
    </row>
    <row r="7" spans="1:13" ht="15">
      <c r="A7" s="148"/>
      <c r="B7" s="219"/>
      <c r="C7" s="219"/>
      <c r="D7" s="219"/>
      <c r="E7" s="219"/>
      <c r="F7" s="219"/>
      <c r="G7" s="219"/>
      <c r="H7" s="220"/>
      <c r="I7" s="220"/>
      <c r="J7" s="219"/>
      <c r="K7" s="221"/>
      <c r="L7" s="249"/>
      <c r="M7" s="8"/>
    </row>
    <row r="8" spans="1:13" ht="13.5" customHeight="1">
      <c r="A8" s="125"/>
      <c r="B8" s="319" t="s">
        <v>45</v>
      </c>
      <c r="C8" s="95"/>
      <c r="D8" s="308"/>
      <c r="E8" s="308"/>
      <c r="F8" s="308"/>
      <c r="G8" s="308"/>
      <c r="H8" s="121"/>
      <c r="I8" s="121"/>
      <c r="J8" s="308"/>
      <c r="K8" s="309"/>
      <c r="L8" s="249"/>
      <c r="M8" s="276"/>
    </row>
    <row r="9" spans="1:14" s="82" customFormat="1" ht="13.5" customHeight="1">
      <c r="A9" s="320"/>
      <c r="B9" s="314"/>
      <c r="C9" s="315" t="s">
        <v>180</v>
      </c>
      <c r="D9" s="316"/>
      <c r="E9" s="316"/>
      <c r="F9" s="316"/>
      <c r="G9" s="317" t="s">
        <v>57</v>
      </c>
      <c r="H9" s="323">
        <f>MEDIAN(L10)</f>
        <v>1</v>
      </c>
      <c r="I9" s="315" t="s">
        <v>56</v>
      </c>
      <c r="J9" s="316"/>
      <c r="K9" s="322" t="s">
        <v>44</v>
      </c>
      <c r="L9" s="249"/>
      <c r="M9" s="276"/>
      <c r="N9" s="249"/>
    </row>
    <row r="10" spans="1:13" s="82" customFormat="1" ht="15.75" customHeight="1">
      <c r="A10" s="303" t="s">
        <v>186</v>
      </c>
      <c r="B10" s="398"/>
      <c r="C10" s="259">
        <v>43005</v>
      </c>
      <c r="D10" s="262">
        <v>43006</v>
      </c>
      <c r="E10" s="262">
        <v>43008</v>
      </c>
      <c r="F10" s="208"/>
      <c r="G10" s="87">
        <v>13701080</v>
      </c>
      <c r="H10" s="75" t="s">
        <v>9</v>
      </c>
      <c r="I10" s="75" t="s">
        <v>187</v>
      </c>
      <c r="J10" s="75" t="s">
        <v>11</v>
      </c>
      <c r="K10" s="209"/>
      <c r="L10" s="251">
        <f>DAYS360(C10,D10)</f>
        <v>1</v>
      </c>
      <c r="M10" s="277"/>
    </row>
    <row r="11" spans="1:13" ht="15">
      <c r="A11" s="320"/>
      <c r="B11" s="321"/>
      <c r="C11" s="315" t="s">
        <v>60</v>
      </c>
      <c r="D11" s="316"/>
      <c r="E11" s="316"/>
      <c r="F11" s="316"/>
      <c r="G11" s="317" t="s">
        <v>57</v>
      </c>
      <c r="H11" s="318" t="s">
        <v>66</v>
      </c>
      <c r="I11" s="315" t="s">
        <v>56</v>
      </c>
      <c r="J11" s="316"/>
      <c r="K11" s="322"/>
      <c r="L11" s="249"/>
      <c r="M11" s="277"/>
    </row>
    <row r="12" spans="1:13" s="46" customFormat="1" ht="13.5" customHeight="1">
      <c r="A12" s="261" t="s">
        <v>66</v>
      </c>
      <c r="K12" s="209"/>
      <c r="M12" s="278"/>
    </row>
    <row r="13" spans="1:12" s="82" customFormat="1" ht="15">
      <c r="A13" s="125"/>
      <c r="B13" s="360"/>
      <c r="C13" s="252"/>
      <c r="D13" s="262"/>
      <c r="E13" s="262"/>
      <c r="F13" s="208"/>
      <c r="G13" s="87"/>
      <c r="H13" s="75"/>
      <c r="I13" s="75"/>
      <c r="J13" s="75"/>
      <c r="K13" s="209"/>
      <c r="L13" s="251"/>
    </row>
    <row r="14" spans="1:13" s="82" customFormat="1" ht="13.5" customHeight="1">
      <c r="A14" s="246"/>
      <c r="B14" s="308"/>
      <c r="C14" s="375" t="s">
        <v>10</v>
      </c>
      <c r="D14" s="325"/>
      <c r="E14" s="325"/>
      <c r="F14" s="376">
        <f>SUM(F13:F13)</f>
        <v>0</v>
      </c>
      <c r="G14" s="377">
        <f>SUM(G9:G11)</f>
        <v>13701080</v>
      </c>
      <c r="H14" s="308"/>
      <c r="I14" s="308"/>
      <c r="J14" s="308"/>
      <c r="K14" s="309"/>
      <c r="L14" s="249"/>
      <c r="M14" s="276"/>
    </row>
    <row r="15" spans="1:13" s="82" customFormat="1" ht="13.5" customHeight="1">
      <c r="A15" s="125"/>
      <c r="B15" s="12"/>
      <c r="C15" s="10"/>
      <c r="D15" s="18"/>
      <c r="E15" s="18"/>
      <c r="F15" s="132"/>
      <c r="G15" s="17"/>
      <c r="H15" s="11"/>
      <c r="I15" s="11"/>
      <c r="J15" s="11"/>
      <c r="K15" s="309"/>
      <c r="L15" s="251"/>
      <c r="M15" s="276"/>
    </row>
    <row r="16" spans="1:13" s="82" customFormat="1" ht="13.5" customHeight="1">
      <c r="A16" s="125"/>
      <c r="B16" s="319" t="s">
        <v>55</v>
      </c>
      <c r="C16" s="95"/>
      <c r="D16" s="378"/>
      <c r="E16" s="378"/>
      <c r="F16" s="378"/>
      <c r="G16" s="378"/>
      <c r="H16" s="121"/>
      <c r="I16" s="121"/>
      <c r="J16" s="378"/>
      <c r="K16" s="379"/>
      <c r="L16" s="251"/>
      <c r="M16" s="276"/>
    </row>
    <row r="17" spans="1:13" s="82" customFormat="1" ht="13.5" customHeight="1">
      <c r="A17" s="320"/>
      <c r="B17" s="314"/>
      <c r="C17" s="315" t="s">
        <v>50</v>
      </c>
      <c r="D17" s="316"/>
      <c r="E17" s="316"/>
      <c r="F17" s="316"/>
      <c r="G17" s="317" t="s">
        <v>57</v>
      </c>
      <c r="H17" s="318" t="s">
        <v>66</v>
      </c>
      <c r="I17" s="315" t="s">
        <v>56</v>
      </c>
      <c r="J17" s="316"/>
      <c r="K17" s="322"/>
      <c r="L17" s="249"/>
      <c r="M17" s="276"/>
    </row>
    <row r="18" spans="1:13" s="46" customFormat="1" ht="13.5" customHeight="1">
      <c r="A18" s="261" t="s">
        <v>66</v>
      </c>
      <c r="K18" s="209"/>
      <c r="L18" s="251"/>
      <c r="M18" s="278"/>
    </row>
    <row r="19" spans="1:13" s="82" customFormat="1" ht="13.5" customHeight="1">
      <c r="A19" s="261"/>
      <c r="B19" s="156"/>
      <c r="C19" s="304"/>
      <c r="D19" s="75"/>
      <c r="E19" s="75"/>
      <c r="F19" s="138"/>
      <c r="G19" s="210"/>
      <c r="H19" s="75"/>
      <c r="I19" s="75"/>
      <c r="J19" s="75"/>
      <c r="K19" s="309"/>
      <c r="L19" s="249"/>
      <c r="M19" s="276"/>
    </row>
    <row r="20" spans="1:13" s="82" customFormat="1" ht="13.5" customHeight="1">
      <c r="A20" s="244"/>
      <c r="B20" s="308"/>
      <c r="C20" s="375" t="s">
        <v>10</v>
      </c>
      <c r="D20" s="325"/>
      <c r="E20" s="325"/>
      <c r="F20" s="376">
        <f>SUM(F19:F19)</f>
        <v>0</v>
      </c>
      <c r="G20" s="377">
        <v>0</v>
      </c>
      <c r="H20" s="308"/>
      <c r="I20" s="308"/>
      <c r="J20" s="308"/>
      <c r="K20" s="309"/>
      <c r="L20" s="249"/>
      <c r="M20" s="276"/>
    </row>
    <row r="21" spans="1:13" s="82" customFormat="1" ht="13.5" customHeight="1">
      <c r="A21" s="244"/>
      <c r="B21" s="308"/>
      <c r="C21" s="13"/>
      <c r="D21" s="14"/>
      <c r="E21" s="14"/>
      <c r="F21" s="15"/>
      <c r="G21" s="15"/>
      <c r="H21" s="308"/>
      <c r="I21" s="308"/>
      <c r="J21" s="308"/>
      <c r="K21" s="309"/>
      <c r="L21" s="249"/>
      <c r="M21" s="276"/>
    </row>
    <row r="22" spans="1:13" s="46" customFormat="1" ht="13.5" customHeight="1">
      <c r="A22" s="125"/>
      <c r="B22" s="319" t="s">
        <v>46</v>
      </c>
      <c r="C22" s="95"/>
      <c r="D22" s="208"/>
      <c r="E22" s="208"/>
      <c r="F22" s="208"/>
      <c r="G22" s="208"/>
      <c r="H22" s="121"/>
      <c r="I22" s="121"/>
      <c r="J22" s="308"/>
      <c r="K22" s="309"/>
      <c r="L22" s="296"/>
      <c r="M22" s="278"/>
    </row>
    <row r="23" spans="1:13" s="46" customFormat="1" ht="13.5" customHeight="1">
      <c r="A23" s="320"/>
      <c r="B23" s="314"/>
      <c r="C23" s="315" t="s">
        <v>180</v>
      </c>
      <c r="D23" s="316"/>
      <c r="E23" s="316"/>
      <c r="F23" s="316"/>
      <c r="G23" s="317" t="s">
        <v>57</v>
      </c>
      <c r="H23" s="318" t="s">
        <v>66</v>
      </c>
      <c r="I23" s="315" t="s">
        <v>56</v>
      </c>
      <c r="J23" s="316"/>
      <c r="K23" s="322"/>
      <c r="L23" s="296"/>
      <c r="M23" s="278"/>
    </row>
    <row r="24" spans="1:13" s="46" customFormat="1" ht="13.5" customHeight="1">
      <c r="A24" s="261" t="s">
        <v>66</v>
      </c>
      <c r="K24" s="209"/>
      <c r="M24" s="278"/>
    </row>
    <row r="25" spans="1:13" s="82" customFormat="1" ht="15">
      <c r="A25" s="320"/>
      <c r="B25" s="321"/>
      <c r="C25" s="315" t="s">
        <v>50</v>
      </c>
      <c r="D25" s="316"/>
      <c r="E25" s="316"/>
      <c r="F25" s="316"/>
      <c r="G25" s="317" t="s">
        <v>57</v>
      </c>
      <c r="H25" s="318" t="s">
        <v>66</v>
      </c>
      <c r="I25" s="315" t="s">
        <v>56</v>
      </c>
      <c r="J25" s="316"/>
      <c r="K25" s="322"/>
      <c r="L25" s="296"/>
      <c r="M25" s="276"/>
    </row>
    <row r="26" spans="1:13" s="82" customFormat="1" ht="15">
      <c r="A26" s="261" t="s">
        <v>66</v>
      </c>
      <c r="K26" s="256"/>
      <c r="L26" s="296"/>
      <c r="M26" s="276"/>
    </row>
    <row r="27" spans="1:13" s="82" customFormat="1" ht="13.5" customHeight="1">
      <c r="A27" s="254"/>
      <c r="B27" s="171"/>
      <c r="C27" s="272"/>
      <c r="D27" s="100"/>
      <c r="E27" s="100"/>
      <c r="F27" s="273"/>
      <c r="G27" s="274"/>
      <c r="H27" s="275"/>
      <c r="I27" s="272"/>
      <c r="J27" s="100"/>
      <c r="K27" s="256"/>
      <c r="L27" s="249"/>
      <c r="M27" s="276"/>
    </row>
    <row r="28" spans="1:13" s="82" customFormat="1" ht="15">
      <c r="A28" s="244"/>
      <c r="B28" s="308"/>
      <c r="C28" s="375" t="s">
        <v>10</v>
      </c>
      <c r="D28" s="325"/>
      <c r="E28" s="325"/>
      <c r="F28" s="376">
        <f>SUM(F23:F25)</f>
        <v>0</v>
      </c>
      <c r="G28" s="377">
        <f>SUM(G24:G27)</f>
        <v>0</v>
      </c>
      <c r="H28" s="308"/>
      <c r="I28" s="308"/>
      <c r="J28" s="308"/>
      <c r="K28" s="309"/>
      <c r="L28" s="249"/>
      <c r="M28" s="276"/>
    </row>
    <row r="29" spans="1:13" s="82" customFormat="1" ht="15">
      <c r="A29" s="244"/>
      <c r="B29" s="308"/>
      <c r="C29" s="13"/>
      <c r="D29" s="14"/>
      <c r="E29" s="14"/>
      <c r="F29" s="15"/>
      <c r="G29" s="15"/>
      <c r="H29" s="308"/>
      <c r="I29" s="308"/>
      <c r="J29" s="308"/>
      <c r="K29" s="309"/>
      <c r="L29" s="249"/>
      <c r="M29" s="276"/>
    </row>
    <row r="30" spans="1:13" s="82" customFormat="1" ht="15">
      <c r="A30" s="147"/>
      <c r="B30" s="319" t="s">
        <v>48</v>
      </c>
      <c r="C30" s="95"/>
      <c r="D30" s="308"/>
      <c r="F30" s="68"/>
      <c r="G30" s="68"/>
      <c r="H30" s="121"/>
      <c r="I30" s="121"/>
      <c r="J30" s="121"/>
      <c r="K30" s="111"/>
      <c r="L30" s="249"/>
      <c r="M30" s="276"/>
    </row>
    <row r="31" spans="1:13" s="153" customFormat="1" ht="15">
      <c r="A31" s="320"/>
      <c r="B31" s="314"/>
      <c r="C31" s="315" t="s">
        <v>50</v>
      </c>
      <c r="D31" s="316"/>
      <c r="E31" s="316"/>
      <c r="F31" s="316"/>
      <c r="G31" s="317" t="s">
        <v>57</v>
      </c>
      <c r="H31" s="317" t="s">
        <v>66</v>
      </c>
      <c r="I31" s="315" t="s">
        <v>56</v>
      </c>
      <c r="J31" s="316"/>
      <c r="K31" s="322"/>
      <c r="L31" s="251"/>
      <c r="M31" s="277"/>
    </row>
    <row r="32" spans="1:13" s="153" customFormat="1" ht="15">
      <c r="A32" s="261" t="s">
        <v>66</v>
      </c>
      <c r="B32" s="204"/>
      <c r="C32" s="258"/>
      <c r="D32" s="250"/>
      <c r="E32" s="260"/>
      <c r="F32" s="243"/>
      <c r="G32" s="157"/>
      <c r="H32" s="205"/>
      <c r="I32" s="205"/>
      <c r="J32" s="205"/>
      <c r="K32" s="256"/>
      <c r="L32" s="251"/>
      <c r="M32" s="277"/>
    </row>
    <row r="33" spans="1:13" s="153" customFormat="1" ht="15">
      <c r="A33" s="261"/>
      <c r="B33" s="204"/>
      <c r="C33" s="258"/>
      <c r="D33" s="250"/>
      <c r="E33" s="260"/>
      <c r="F33" s="243"/>
      <c r="G33" s="157"/>
      <c r="H33" s="205"/>
      <c r="I33" s="205"/>
      <c r="J33" s="205"/>
      <c r="K33" s="256"/>
      <c r="L33" s="251"/>
      <c r="M33" s="277"/>
    </row>
    <row r="34" spans="1:13" s="153" customFormat="1" ht="15">
      <c r="A34" s="245"/>
      <c r="B34" s="12"/>
      <c r="C34" s="375" t="s">
        <v>10</v>
      </c>
      <c r="D34" s="325"/>
      <c r="E34" s="325"/>
      <c r="F34" s="376">
        <f>SUM(F32)</f>
        <v>0</v>
      </c>
      <c r="G34" s="377">
        <v>0</v>
      </c>
      <c r="H34" s="12"/>
      <c r="I34" s="12"/>
      <c r="J34" s="12"/>
      <c r="K34" s="309"/>
      <c r="L34" s="251"/>
      <c r="M34" s="277"/>
    </row>
    <row r="35" spans="1:13" s="153" customFormat="1" ht="15">
      <c r="A35" s="84" t="s">
        <v>16</v>
      </c>
      <c r="B35" s="172"/>
      <c r="C35" s="173"/>
      <c r="D35" s="173"/>
      <c r="E35" s="173"/>
      <c r="F35" s="172"/>
      <c r="G35" s="174"/>
      <c r="H35" s="94"/>
      <c r="I35" s="94"/>
      <c r="J35" s="173"/>
      <c r="K35" s="116" t="s">
        <v>16</v>
      </c>
      <c r="L35" s="251"/>
      <c r="M35" s="277"/>
    </row>
    <row r="36" spans="1:13" s="153" customFormat="1" ht="15">
      <c r="A36" s="263"/>
      <c r="B36" s="219"/>
      <c r="C36" s="264"/>
      <c r="D36" s="264"/>
      <c r="E36" s="88" t="s">
        <v>204</v>
      </c>
      <c r="F36" s="219"/>
      <c r="G36" s="265"/>
      <c r="H36" s="266"/>
      <c r="I36" s="266"/>
      <c r="J36" s="264"/>
      <c r="K36" s="267"/>
      <c r="L36" s="251"/>
      <c r="M36" s="277"/>
    </row>
    <row r="37" spans="1:13" s="46" customFormat="1" ht="15">
      <c r="A37" s="83"/>
      <c r="B37" s="319" t="s">
        <v>12</v>
      </c>
      <c r="C37" s="95"/>
      <c r="D37" s="14"/>
      <c r="E37" s="14"/>
      <c r="F37" s="15"/>
      <c r="G37" s="16"/>
      <c r="H37" s="19"/>
      <c r="I37" s="19"/>
      <c r="J37" s="19"/>
      <c r="K37" s="381"/>
      <c r="L37" s="251"/>
      <c r="M37" s="279"/>
    </row>
    <row r="38" spans="1:13" s="46" customFormat="1" ht="15">
      <c r="A38" s="320"/>
      <c r="B38" s="314"/>
      <c r="C38" s="315" t="s">
        <v>13</v>
      </c>
      <c r="D38" s="316"/>
      <c r="E38" s="316"/>
      <c r="F38" s="316"/>
      <c r="G38" s="317" t="s">
        <v>57</v>
      </c>
      <c r="H38" s="323">
        <f>MEDIAN(L39:L47)</f>
        <v>4</v>
      </c>
      <c r="I38" s="315" t="s">
        <v>56</v>
      </c>
      <c r="J38" s="316"/>
      <c r="K38" s="322"/>
      <c r="L38" s="385"/>
      <c r="M38" s="279"/>
    </row>
    <row r="39" spans="1:12" s="82" customFormat="1" ht="15">
      <c r="A39" s="303" t="s">
        <v>205</v>
      </c>
      <c r="B39" s="360"/>
      <c r="C39" s="252">
        <v>42994</v>
      </c>
      <c r="D39" s="262">
        <v>42998</v>
      </c>
      <c r="E39" s="262">
        <v>42999</v>
      </c>
      <c r="F39" s="208"/>
      <c r="G39" s="87">
        <v>58500000</v>
      </c>
      <c r="H39" s="75" t="s">
        <v>9</v>
      </c>
      <c r="I39" s="75" t="s">
        <v>211</v>
      </c>
      <c r="J39" s="75" t="s">
        <v>15</v>
      </c>
      <c r="K39" s="209"/>
      <c r="L39" s="251">
        <f aca="true" t="shared" si="0" ref="L39:L47">DAYS360(C39,D39)</f>
        <v>4</v>
      </c>
    </row>
    <row r="40" spans="1:12" s="82" customFormat="1" ht="15">
      <c r="A40" s="303" t="s">
        <v>206</v>
      </c>
      <c r="B40" s="360"/>
      <c r="C40" s="252">
        <v>42997</v>
      </c>
      <c r="D40" s="262">
        <v>43002</v>
      </c>
      <c r="E40" s="262">
        <v>43003</v>
      </c>
      <c r="F40" s="208"/>
      <c r="G40" s="87">
        <v>29500000</v>
      </c>
      <c r="H40" s="75" t="s">
        <v>9</v>
      </c>
      <c r="I40" s="75" t="s">
        <v>212</v>
      </c>
      <c r="J40" s="75" t="s">
        <v>85</v>
      </c>
      <c r="K40" s="209"/>
      <c r="L40" s="251">
        <f t="shared" si="0"/>
        <v>5</v>
      </c>
    </row>
    <row r="41" spans="1:12" s="82" customFormat="1" ht="15">
      <c r="A41" s="303" t="s">
        <v>189</v>
      </c>
      <c r="B41" s="360"/>
      <c r="C41" s="252">
        <v>42997</v>
      </c>
      <c r="D41" s="262">
        <v>43003</v>
      </c>
      <c r="E41" s="262">
        <v>43004</v>
      </c>
      <c r="F41" s="208"/>
      <c r="G41" s="87">
        <v>25750000</v>
      </c>
      <c r="H41" s="75" t="s">
        <v>9</v>
      </c>
      <c r="I41" s="75" t="s">
        <v>89</v>
      </c>
      <c r="J41" s="75" t="s">
        <v>136</v>
      </c>
      <c r="K41" s="209"/>
      <c r="L41" s="251">
        <f t="shared" si="0"/>
        <v>6</v>
      </c>
    </row>
    <row r="42" spans="1:12" s="82" customFormat="1" ht="15">
      <c r="A42" s="303" t="s">
        <v>207</v>
      </c>
      <c r="B42" s="360"/>
      <c r="C42" s="252">
        <v>42999</v>
      </c>
      <c r="D42" s="262">
        <v>43004</v>
      </c>
      <c r="E42" s="262">
        <v>43005</v>
      </c>
      <c r="F42" s="208"/>
      <c r="G42" s="87">
        <v>55000000</v>
      </c>
      <c r="H42" s="75" t="s">
        <v>9</v>
      </c>
      <c r="I42" s="75" t="s">
        <v>211</v>
      </c>
      <c r="J42" s="75" t="s">
        <v>68</v>
      </c>
      <c r="K42" s="209"/>
      <c r="L42" s="251">
        <f t="shared" si="0"/>
        <v>5</v>
      </c>
    </row>
    <row r="43" spans="1:12" s="82" customFormat="1" ht="15">
      <c r="A43" s="303" t="s">
        <v>208</v>
      </c>
      <c r="B43" s="360"/>
      <c r="C43" s="252">
        <v>43002</v>
      </c>
      <c r="D43" s="262">
        <v>43005</v>
      </c>
      <c r="E43" s="262">
        <v>43007</v>
      </c>
      <c r="F43" s="208"/>
      <c r="G43" s="87">
        <v>60800000</v>
      </c>
      <c r="H43" s="75" t="s">
        <v>9</v>
      </c>
      <c r="I43" s="75" t="s">
        <v>181</v>
      </c>
      <c r="J43" s="75" t="s">
        <v>68</v>
      </c>
      <c r="K43" s="209"/>
      <c r="L43" s="251">
        <f t="shared" si="0"/>
        <v>3</v>
      </c>
    </row>
    <row r="44" spans="1:13" s="82" customFormat="1" ht="15.75" customHeight="1">
      <c r="A44" s="303" t="s">
        <v>124</v>
      </c>
      <c r="B44" s="398"/>
      <c r="C44" s="259">
        <v>43006</v>
      </c>
      <c r="D44" s="262">
        <v>43007</v>
      </c>
      <c r="E44" s="262">
        <v>43009</v>
      </c>
      <c r="F44" s="208"/>
      <c r="G44" s="87">
        <v>76750000</v>
      </c>
      <c r="H44" s="75" t="s">
        <v>9</v>
      </c>
      <c r="I44" s="75" t="s">
        <v>181</v>
      </c>
      <c r="J44" s="75" t="s">
        <v>82</v>
      </c>
      <c r="K44" s="209"/>
      <c r="L44" s="251">
        <f t="shared" si="0"/>
        <v>1</v>
      </c>
      <c r="M44" s="277"/>
    </row>
    <row r="45" spans="1:13" s="82" customFormat="1" ht="15.75" customHeight="1">
      <c r="A45" s="303" t="s">
        <v>209</v>
      </c>
      <c r="B45" s="398"/>
      <c r="C45" s="259">
        <v>43001</v>
      </c>
      <c r="D45" s="262">
        <v>43009</v>
      </c>
      <c r="E45" s="262">
        <v>43010</v>
      </c>
      <c r="F45" s="208"/>
      <c r="G45" s="87">
        <v>14850000</v>
      </c>
      <c r="H45" s="75" t="s">
        <v>9</v>
      </c>
      <c r="I45" s="75" t="s">
        <v>213</v>
      </c>
      <c r="J45" s="75" t="s">
        <v>68</v>
      </c>
      <c r="K45" s="209"/>
      <c r="L45" s="251">
        <f t="shared" si="0"/>
        <v>8</v>
      </c>
      <c r="M45" s="277"/>
    </row>
    <row r="46" spans="1:13" s="82" customFormat="1" ht="15.75" customHeight="1">
      <c r="A46" s="303" t="s">
        <v>190</v>
      </c>
      <c r="B46" s="398"/>
      <c r="C46" s="259">
        <v>43012</v>
      </c>
      <c r="D46" s="262">
        <v>43012</v>
      </c>
      <c r="E46" s="262">
        <v>43014</v>
      </c>
      <c r="F46" s="208"/>
      <c r="G46" s="87">
        <v>65000000</v>
      </c>
      <c r="H46" s="75" t="s">
        <v>9</v>
      </c>
      <c r="I46" s="75" t="s">
        <v>214</v>
      </c>
      <c r="J46" s="75" t="s">
        <v>68</v>
      </c>
      <c r="K46" s="209"/>
      <c r="L46" s="251">
        <f t="shared" si="0"/>
        <v>0</v>
      </c>
      <c r="M46" s="277"/>
    </row>
    <row r="47" spans="1:13" s="82" customFormat="1" ht="15.75" customHeight="1">
      <c r="A47" s="303" t="s">
        <v>210</v>
      </c>
      <c r="B47" s="398"/>
      <c r="C47" s="259">
        <v>43020</v>
      </c>
      <c r="D47" s="262">
        <v>43020</v>
      </c>
      <c r="E47" s="262">
        <v>43021</v>
      </c>
      <c r="F47" s="208"/>
      <c r="G47" s="87">
        <v>12605000</v>
      </c>
      <c r="H47" s="75" t="s">
        <v>9</v>
      </c>
      <c r="I47" s="75" t="s">
        <v>11</v>
      </c>
      <c r="J47" s="75" t="s">
        <v>68</v>
      </c>
      <c r="K47" s="209"/>
      <c r="L47" s="251">
        <f t="shared" si="0"/>
        <v>0</v>
      </c>
      <c r="M47" s="277"/>
    </row>
    <row r="48" spans="1:13" s="82" customFormat="1" ht="15">
      <c r="A48" s="320"/>
      <c r="B48" s="321"/>
      <c r="C48" s="315" t="s">
        <v>43</v>
      </c>
      <c r="D48" s="404"/>
      <c r="E48" s="316"/>
      <c r="F48" s="316"/>
      <c r="G48" s="317" t="s">
        <v>57</v>
      </c>
      <c r="H48" s="323">
        <f>MEDIAN(L49:L68)</f>
        <v>11</v>
      </c>
      <c r="I48" s="315" t="s">
        <v>56</v>
      </c>
      <c r="J48" s="316"/>
      <c r="K48" s="322"/>
      <c r="L48" s="251"/>
      <c r="M48" s="277"/>
    </row>
    <row r="49" spans="1:13" s="82" customFormat="1" ht="15">
      <c r="A49" s="303" t="s">
        <v>146</v>
      </c>
      <c r="B49" s="398"/>
      <c r="C49" s="259">
        <v>42981</v>
      </c>
      <c r="D49" s="262">
        <v>42997</v>
      </c>
      <c r="E49" s="262">
        <v>42998</v>
      </c>
      <c r="F49" s="208"/>
      <c r="G49" s="87">
        <v>56100000</v>
      </c>
      <c r="H49" s="75" t="s">
        <v>9</v>
      </c>
      <c r="I49" s="75" t="s">
        <v>11</v>
      </c>
      <c r="J49" s="75" t="s">
        <v>69</v>
      </c>
      <c r="K49" s="209"/>
      <c r="L49" s="251">
        <f aca="true" t="shared" si="1" ref="L49:L68">DAYS360(C49,D49)</f>
        <v>16</v>
      </c>
      <c r="M49" s="277"/>
    </row>
    <row r="50" spans="1:13" s="82" customFormat="1" ht="15">
      <c r="A50" s="303" t="s">
        <v>117</v>
      </c>
      <c r="B50" s="398"/>
      <c r="C50" s="259">
        <v>42982</v>
      </c>
      <c r="D50" s="262">
        <v>42998</v>
      </c>
      <c r="E50" s="262">
        <v>42999</v>
      </c>
      <c r="F50" s="208"/>
      <c r="G50" s="87">
        <v>27984000</v>
      </c>
      <c r="H50" s="75" t="s">
        <v>9</v>
      </c>
      <c r="I50" s="75" t="s">
        <v>134</v>
      </c>
      <c r="J50" s="75" t="s">
        <v>76</v>
      </c>
      <c r="K50" s="209"/>
      <c r="L50" s="251">
        <f t="shared" si="1"/>
        <v>16</v>
      </c>
      <c r="M50" s="277"/>
    </row>
    <row r="51" spans="1:13" s="82" customFormat="1" ht="15">
      <c r="A51" s="303" t="s">
        <v>147</v>
      </c>
      <c r="B51" s="398"/>
      <c r="C51" s="259">
        <v>42983</v>
      </c>
      <c r="D51" s="262">
        <v>42999</v>
      </c>
      <c r="E51" s="262">
        <v>43000</v>
      </c>
      <c r="F51" s="208"/>
      <c r="G51" s="87">
        <v>20000000</v>
      </c>
      <c r="H51" s="75" t="s">
        <v>9</v>
      </c>
      <c r="I51" s="75" t="s">
        <v>92</v>
      </c>
      <c r="J51" s="75" t="s">
        <v>102</v>
      </c>
      <c r="K51" s="209"/>
      <c r="L51" s="251">
        <f t="shared" si="1"/>
        <v>16</v>
      </c>
      <c r="M51" s="277"/>
    </row>
    <row r="52" spans="1:13" s="82" customFormat="1" ht="15">
      <c r="A52" s="303" t="s">
        <v>169</v>
      </c>
      <c r="B52" s="398"/>
      <c r="C52" s="259">
        <v>42985</v>
      </c>
      <c r="D52" s="262">
        <v>42999</v>
      </c>
      <c r="E52" s="262">
        <v>43000</v>
      </c>
      <c r="F52" s="208"/>
      <c r="G52" s="87">
        <v>47250000</v>
      </c>
      <c r="H52" s="75" t="s">
        <v>9</v>
      </c>
      <c r="I52" s="75" t="s">
        <v>177</v>
      </c>
      <c r="J52" s="75" t="s">
        <v>176</v>
      </c>
      <c r="K52" s="209"/>
      <c r="L52" s="251">
        <f t="shared" si="1"/>
        <v>14</v>
      </c>
      <c r="M52" s="277"/>
    </row>
    <row r="53" spans="1:13" s="82" customFormat="1" ht="15">
      <c r="A53" s="303" t="s">
        <v>151</v>
      </c>
      <c r="B53" s="398"/>
      <c r="C53" s="259">
        <v>42986</v>
      </c>
      <c r="D53" s="262">
        <v>43000</v>
      </c>
      <c r="E53" s="262">
        <v>43001</v>
      </c>
      <c r="F53" s="208"/>
      <c r="G53" s="87">
        <v>32000000</v>
      </c>
      <c r="H53" s="75" t="s">
        <v>9</v>
      </c>
      <c r="I53" s="75" t="s">
        <v>199</v>
      </c>
      <c r="J53" s="75" t="s">
        <v>15</v>
      </c>
      <c r="K53" s="209"/>
      <c r="L53" s="251">
        <f t="shared" si="1"/>
        <v>14</v>
      </c>
      <c r="M53" s="277"/>
    </row>
    <row r="54" spans="1:13" s="82" customFormat="1" ht="15">
      <c r="A54" s="303" t="s">
        <v>170</v>
      </c>
      <c r="B54" s="398"/>
      <c r="C54" s="259">
        <v>42990</v>
      </c>
      <c r="D54" s="262">
        <v>43000</v>
      </c>
      <c r="E54" s="262">
        <v>43001</v>
      </c>
      <c r="F54" s="208"/>
      <c r="G54" s="87">
        <v>20400000</v>
      </c>
      <c r="H54" s="75" t="s">
        <v>9</v>
      </c>
      <c r="I54" s="75" t="s">
        <v>153</v>
      </c>
      <c r="J54" s="75" t="s">
        <v>102</v>
      </c>
      <c r="K54" s="209"/>
      <c r="L54" s="251">
        <f t="shared" si="1"/>
        <v>10</v>
      </c>
      <c r="M54" s="277"/>
    </row>
    <row r="55" spans="1:13" s="82" customFormat="1" ht="15">
      <c r="A55" s="303" t="s">
        <v>171</v>
      </c>
      <c r="B55" s="398"/>
      <c r="C55" s="259">
        <v>42989</v>
      </c>
      <c r="D55" s="262">
        <v>43001</v>
      </c>
      <c r="E55" s="262">
        <v>43002</v>
      </c>
      <c r="F55" s="208"/>
      <c r="G55" s="87">
        <v>25000000</v>
      </c>
      <c r="H55" s="75" t="s">
        <v>9</v>
      </c>
      <c r="I55" s="75" t="s">
        <v>199</v>
      </c>
      <c r="J55" s="75" t="s">
        <v>102</v>
      </c>
      <c r="K55" s="209"/>
      <c r="L55" s="251">
        <f t="shared" si="1"/>
        <v>12</v>
      </c>
      <c r="M55" s="277"/>
    </row>
    <row r="56" spans="1:13" s="82" customFormat="1" ht="15">
      <c r="A56" s="303" t="s">
        <v>173</v>
      </c>
      <c r="B56" s="398"/>
      <c r="C56" s="259">
        <v>42990</v>
      </c>
      <c r="D56" s="262">
        <v>43001</v>
      </c>
      <c r="E56" s="262">
        <v>43002</v>
      </c>
      <c r="F56" s="208"/>
      <c r="G56" s="87">
        <v>52250000</v>
      </c>
      <c r="H56" s="75" t="s">
        <v>9</v>
      </c>
      <c r="I56" s="75" t="s">
        <v>11</v>
      </c>
      <c r="J56" s="75" t="s">
        <v>69</v>
      </c>
      <c r="K56" s="209"/>
      <c r="L56" s="251">
        <f t="shared" si="1"/>
        <v>11</v>
      </c>
      <c r="M56" s="277"/>
    </row>
    <row r="57" spans="1:13" s="82" customFormat="1" ht="15">
      <c r="A57" s="303" t="s">
        <v>149</v>
      </c>
      <c r="B57" s="398"/>
      <c r="C57" s="259">
        <v>42990</v>
      </c>
      <c r="D57" s="262">
        <v>43002</v>
      </c>
      <c r="E57" s="262">
        <v>43003</v>
      </c>
      <c r="F57" s="208"/>
      <c r="G57" s="87">
        <v>40660000</v>
      </c>
      <c r="H57" s="75" t="s">
        <v>9</v>
      </c>
      <c r="I57" s="75" t="s">
        <v>153</v>
      </c>
      <c r="J57" s="75" t="s">
        <v>102</v>
      </c>
      <c r="K57" s="209"/>
      <c r="L57" s="251">
        <f t="shared" si="1"/>
        <v>12</v>
      </c>
      <c r="M57" s="277"/>
    </row>
    <row r="58" spans="1:13" s="82" customFormat="1" ht="15">
      <c r="A58" s="303" t="s">
        <v>172</v>
      </c>
      <c r="B58" s="398"/>
      <c r="C58" s="259">
        <v>42991</v>
      </c>
      <c r="D58" s="262">
        <v>43002</v>
      </c>
      <c r="E58" s="262">
        <v>43003</v>
      </c>
      <c r="F58" s="208"/>
      <c r="G58" s="87">
        <v>35750000</v>
      </c>
      <c r="H58" s="75" t="s">
        <v>9</v>
      </c>
      <c r="I58" s="75" t="s">
        <v>11</v>
      </c>
      <c r="J58" s="75" t="s">
        <v>69</v>
      </c>
      <c r="K58" s="209"/>
      <c r="L58" s="251">
        <f t="shared" si="1"/>
        <v>11</v>
      </c>
      <c r="M58" s="277"/>
    </row>
    <row r="59" spans="1:13" s="82" customFormat="1" ht="15">
      <c r="A59" s="303" t="s">
        <v>192</v>
      </c>
      <c r="B59" s="398"/>
      <c r="C59" s="259">
        <v>42991</v>
      </c>
      <c r="D59" s="262">
        <v>43003</v>
      </c>
      <c r="E59" s="262">
        <v>43004</v>
      </c>
      <c r="F59" s="208"/>
      <c r="G59" s="87">
        <v>45900000</v>
      </c>
      <c r="H59" s="75" t="s">
        <v>9</v>
      </c>
      <c r="I59" s="75" t="s">
        <v>11</v>
      </c>
      <c r="J59" s="75" t="s">
        <v>69</v>
      </c>
      <c r="K59" s="209"/>
      <c r="L59" s="251">
        <f t="shared" si="1"/>
        <v>12</v>
      </c>
      <c r="M59" s="277"/>
    </row>
    <row r="60" spans="1:13" s="82" customFormat="1" ht="15">
      <c r="A60" s="303" t="s">
        <v>193</v>
      </c>
      <c r="B60" s="398"/>
      <c r="C60" s="259">
        <v>42994</v>
      </c>
      <c r="D60" s="262">
        <v>43003</v>
      </c>
      <c r="E60" s="262">
        <v>43004</v>
      </c>
      <c r="F60" s="208"/>
      <c r="G60" s="87">
        <v>50000000</v>
      </c>
      <c r="H60" s="75" t="s">
        <v>9</v>
      </c>
      <c r="I60" s="75" t="s">
        <v>195</v>
      </c>
      <c r="J60" s="75" t="s">
        <v>76</v>
      </c>
      <c r="K60" s="209"/>
      <c r="L60" s="251">
        <f t="shared" si="1"/>
        <v>9</v>
      </c>
      <c r="M60" s="277"/>
    </row>
    <row r="61" spans="1:13" s="82" customFormat="1" ht="15">
      <c r="A61" s="303" t="s">
        <v>150</v>
      </c>
      <c r="B61" s="398"/>
      <c r="C61" s="259">
        <v>42993</v>
      </c>
      <c r="D61" s="262">
        <v>43004</v>
      </c>
      <c r="E61" s="262">
        <v>43005</v>
      </c>
      <c r="F61" s="208"/>
      <c r="G61" s="87">
        <v>44100000</v>
      </c>
      <c r="H61" s="75" t="s">
        <v>9</v>
      </c>
      <c r="I61" s="75" t="s">
        <v>89</v>
      </c>
      <c r="J61" s="75" t="s">
        <v>76</v>
      </c>
      <c r="K61" s="209"/>
      <c r="L61" s="251">
        <f t="shared" si="1"/>
        <v>11</v>
      </c>
      <c r="M61" s="277"/>
    </row>
    <row r="62" spans="1:13" s="82" customFormat="1" ht="15">
      <c r="A62" s="303" t="s">
        <v>174</v>
      </c>
      <c r="B62" s="398"/>
      <c r="C62" s="259">
        <v>42995</v>
      </c>
      <c r="D62" s="262">
        <v>43004</v>
      </c>
      <c r="E62" s="262">
        <v>43005</v>
      </c>
      <c r="F62" s="208"/>
      <c r="G62" s="87">
        <v>45000000</v>
      </c>
      <c r="H62" s="75" t="s">
        <v>9</v>
      </c>
      <c r="I62" s="75" t="s">
        <v>220</v>
      </c>
      <c r="J62" s="75" t="s">
        <v>219</v>
      </c>
      <c r="K62" s="209"/>
      <c r="L62" s="251">
        <f t="shared" si="1"/>
        <v>9</v>
      </c>
      <c r="M62" s="277"/>
    </row>
    <row r="63" spans="1:13" s="82" customFormat="1" ht="15">
      <c r="A63" s="303" t="s">
        <v>215</v>
      </c>
      <c r="B63" s="398"/>
      <c r="C63" s="259">
        <v>43000</v>
      </c>
      <c r="D63" s="262">
        <v>43005</v>
      </c>
      <c r="E63" s="262">
        <v>43006</v>
      </c>
      <c r="F63" s="208"/>
      <c r="G63" s="87">
        <v>25500000</v>
      </c>
      <c r="H63" s="75" t="s">
        <v>9</v>
      </c>
      <c r="I63" s="75" t="s">
        <v>11</v>
      </c>
      <c r="J63" s="75" t="s">
        <v>69</v>
      </c>
      <c r="K63" s="209"/>
      <c r="L63" s="251">
        <f t="shared" si="1"/>
        <v>5</v>
      </c>
      <c r="M63" s="277"/>
    </row>
    <row r="64" spans="1:13" s="82" customFormat="1" ht="15">
      <c r="A64" s="303" t="s">
        <v>216</v>
      </c>
      <c r="B64" s="398"/>
      <c r="C64" s="259">
        <v>43000</v>
      </c>
      <c r="D64" s="262">
        <v>43005</v>
      </c>
      <c r="E64" s="262">
        <v>43006</v>
      </c>
      <c r="F64" s="208"/>
      <c r="G64" s="87">
        <v>67300000</v>
      </c>
      <c r="H64" s="75" t="s">
        <v>9</v>
      </c>
      <c r="I64" s="75" t="s">
        <v>221</v>
      </c>
      <c r="J64" s="75" t="s">
        <v>15</v>
      </c>
      <c r="K64" s="209"/>
      <c r="L64" s="251">
        <f t="shared" si="1"/>
        <v>5</v>
      </c>
      <c r="M64" s="277"/>
    </row>
    <row r="65" spans="1:13" s="82" customFormat="1" ht="15">
      <c r="A65" s="303" t="s">
        <v>217</v>
      </c>
      <c r="B65" s="398"/>
      <c r="C65" s="259">
        <v>43001</v>
      </c>
      <c r="D65" s="262">
        <v>43006</v>
      </c>
      <c r="E65" s="262">
        <v>43007</v>
      </c>
      <c r="F65" s="208"/>
      <c r="G65" s="87">
        <v>33000000</v>
      </c>
      <c r="H65" s="75" t="s">
        <v>9</v>
      </c>
      <c r="I65" s="75" t="s">
        <v>11</v>
      </c>
      <c r="J65" s="75" t="s">
        <v>15</v>
      </c>
      <c r="K65" s="209"/>
      <c r="L65" s="251">
        <f t="shared" si="1"/>
        <v>5</v>
      </c>
      <c r="M65" s="277"/>
    </row>
    <row r="66" spans="1:13" s="82" customFormat="1" ht="15">
      <c r="A66" s="303" t="s">
        <v>218</v>
      </c>
      <c r="B66" s="398"/>
      <c r="C66" s="259">
        <v>43001</v>
      </c>
      <c r="D66" s="262">
        <v>43006</v>
      </c>
      <c r="E66" s="262">
        <v>43007</v>
      </c>
      <c r="F66" s="208"/>
      <c r="G66" s="87">
        <v>45600000</v>
      </c>
      <c r="H66" s="75" t="s">
        <v>9</v>
      </c>
      <c r="I66" s="75" t="s">
        <v>177</v>
      </c>
      <c r="J66" s="75" t="s">
        <v>78</v>
      </c>
      <c r="K66" s="209"/>
      <c r="L66" s="251">
        <f t="shared" si="1"/>
        <v>5</v>
      </c>
      <c r="M66" s="277"/>
    </row>
    <row r="67" spans="1:13" s="82" customFormat="1" ht="15">
      <c r="A67" s="303" t="s">
        <v>194</v>
      </c>
      <c r="B67" s="398"/>
      <c r="C67" s="259">
        <v>43003</v>
      </c>
      <c r="D67" s="262">
        <v>43007</v>
      </c>
      <c r="E67" s="262">
        <v>43008</v>
      </c>
      <c r="F67" s="208"/>
      <c r="G67" s="87">
        <v>25000000</v>
      </c>
      <c r="H67" s="75" t="s">
        <v>9</v>
      </c>
      <c r="I67" s="75" t="s">
        <v>222</v>
      </c>
      <c r="J67" s="75" t="s">
        <v>76</v>
      </c>
      <c r="K67" s="209"/>
      <c r="L67" s="251">
        <f t="shared" si="1"/>
        <v>4</v>
      </c>
      <c r="M67" s="277"/>
    </row>
    <row r="68" spans="1:13" s="82" customFormat="1" ht="15">
      <c r="A68" s="303" t="s">
        <v>175</v>
      </c>
      <c r="B68" s="398"/>
      <c r="C68" s="259">
        <v>43006</v>
      </c>
      <c r="D68" s="262">
        <v>43008</v>
      </c>
      <c r="E68" s="262">
        <v>43009</v>
      </c>
      <c r="F68" s="208"/>
      <c r="G68" s="87">
        <v>27500000</v>
      </c>
      <c r="H68" s="75" t="s">
        <v>9</v>
      </c>
      <c r="I68" s="75" t="s">
        <v>11</v>
      </c>
      <c r="J68" s="75" t="s">
        <v>69</v>
      </c>
      <c r="K68" s="209"/>
      <c r="L68" s="251">
        <f t="shared" si="1"/>
        <v>2</v>
      </c>
      <c r="M68" s="277"/>
    </row>
    <row r="69" spans="1:13" s="82" customFormat="1" ht="14.25" customHeight="1">
      <c r="A69" s="320"/>
      <c r="B69" s="321"/>
      <c r="C69" s="315" t="s">
        <v>67</v>
      </c>
      <c r="D69" s="316"/>
      <c r="E69" s="316"/>
      <c r="F69" s="316"/>
      <c r="G69" s="317" t="s">
        <v>57</v>
      </c>
      <c r="H69" s="323">
        <f>MEDIAN(L70:L75)</f>
        <v>7.5</v>
      </c>
      <c r="I69" s="315" t="s">
        <v>56</v>
      </c>
      <c r="J69" s="316"/>
      <c r="K69" s="322"/>
      <c r="L69" s="251"/>
      <c r="M69" s="277"/>
    </row>
    <row r="70" spans="1:12" s="82" customFormat="1" ht="15">
      <c r="A70" s="303" t="s">
        <v>157</v>
      </c>
      <c r="B70" s="360"/>
      <c r="C70" s="252">
        <v>42986</v>
      </c>
      <c r="D70" s="262">
        <v>42998</v>
      </c>
      <c r="E70" s="262">
        <v>43001</v>
      </c>
      <c r="F70" s="208"/>
      <c r="G70" s="87">
        <v>60000000</v>
      </c>
      <c r="H70" s="75" t="s">
        <v>9</v>
      </c>
      <c r="I70" s="75" t="s">
        <v>11</v>
      </c>
      <c r="J70" s="75" t="s">
        <v>68</v>
      </c>
      <c r="K70" s="209"/>
      <c r="L70" s="251">
        <f aca="true" t="shared" si="2" ref="L70:L75">DAYS360(C70,D70)</f>
        <v>12</v>
      </c>
    </row>
    <row r="71" spans="1:13" s="82" customFormat="1" ht="15">
      <c r="A71" s="303" t="s">
        <v>152</v>
      </c>
      <c r="B71" s="398"/>
      <c r="C71" s="259">
        <v>42992</v>
      </c>
      <c r="D71" s="262">
        <v>43001</v>
      </c>
      <c r="E71" s="262">
        <v>43003</v>
      </c>
      <c r="F71" s="208"/>
      <c r="G71" s="87">
        <v>26300000</v>
      </c>
      <c r="H71" s="75" t="s">
        <v>9</v>
      </c>
      <c r="I71" s="75" t="s">
        <v>154</v>
      </c>
      <c r="J71" s="75" t="s">
        <v>102</v>
      </c>
      <c r="K71" s="209"/>
      <c r="L71" s="251">
        <f t="shared" si="2"/>
        <v>9</v>
      </c>
      <c r="M71" s="277"/>
    </row>
    <row r="72" spans="1:13" s="82" customFormat="1" ht="15">
      <c r="A72" s="303" t="s">
        <v>196</v>
      </c>
      <c r="B72" s="398"/>
      <c r="C72" s="259">
        <v>42995</v>
      </c>
      <c r="D72" s="262">
        <v>43003</v>
      </c>
      <c r="E72" s="262">
        <v>43005</v>
      </c>
      <c r="F72" s="208"/>
      <c r="G72" s="87">
        <v>23700000</v>
      </c>
      <c r="H72" s="75" t="s">
        <v>9</v>
      </c>
      <c r="I72" s="75" t="s">
        <v>199</v>
      </c>
      <c r="J72" s="75" t="s">
        <v>198</v>
      </c>
      <c r="K72" s="209"/>
      <c r="L72" s="251">
        <f t="shared" si="2"/>
        <v>8</v>
      </c>
      <c r="M72" s="277"/>
    </row>
    <row r="73" spans="1:13" s="82" customFormat="1" ht="15">
      <c r="A73" s="303" t="s">
        <v>197</v>
      </c>
      <c r="B73" s="398"/>
      <c r="C73" s="259">
        <v>42998</v>
      </c>
      <c r="D73" s="262">
        <v>43005</v>
      </c>
      <c r="E73" s="262">
        <v>43008</v>
      </c>
      <c r="F73" s="208"/>
      <c r="G73" s="87">
        <v>34793000</v>
      </c>
      <c r="H73" s="75" t="s">
        <v>9</v>
      </c>
      <c r="I73" s="75" t="s">
        <v>89</v>
      </c>
      <c r="J73" s="75" t="s">
        <v>68</v>
      </c>
      <c r="K73" s="209"/>
      <c r="L73" s="251">
        <f t="shared" si="2"/>
        <v>7</v>
      </c>
      <c r="M73" s="277"/>
    </row>
    <row r="74" spans="1:13" s="82" customFormat="1" ht="15">
      <c r="A74" s="303" t="s">
        <v>209</v>
      </c>
      <c r="B74" s="398"/>
      <c r="C74" s="259">
        <v>43001</v>
      </c>
      <c r="D74" s="262">
        <v>43008</v>
      </c>
      <c r="E74" s="262">
        <v>43010</v>
      </c>
      <c r="F74" s="208"/>
      <c r="G74" s="87">
        <v>31350000</v>
      </c>
      <c r="H74" s="75" t="s">
        <v>9</v>
      </c>
      <c r="I74" s="75" t="s">
        <v>213</v>
      </c>
      <c r="J74" s="75" t="s">
        <v>68</v>
      </c>
      <c r="K74" s="208"/>
      <c r="L74" s="251">
        <f t="shared" si="2"/>
        <v>7</v>
      </c>
      <c r="M74" s="277"/>
    </row>
    <row r="75" spans="1:13" s="82" customFormat="1" ht="15">
      <c r="A75" s="303" t="s">
        <v>223</v>
      </c>
      <c r="B75" s="398"/>
      <c r="C75" s="259">
        <v>43008</v>
      </c>
      <c r="D75" s="262">
        <v>43010</v>
      </c>
      <c r="E75" s="262">
        <v>43014</v>
      </c>
      <c r="F75" s="208"/>
      <c r="G75" s="87">
        <v>60000000</v>
      </c>
      <c r="H75" s="75" t="s">
        <v>9</v>
      </c>
      <c r="I75" s="75" t="s">
        <v>181</v>
      </c>
      <c r="J75" s="75" t="s">
        <v>82</v>
      </c>
      <c r="K75" s="209"/>
      <c r="L75" s="251">
        <f t="shared" si="2"/>
        <v>2</v>
      </c>
      <c r="M75" s="277"/>
    </row>
    <row r="76" spans="1:13" s="82" customFormat="1" ht="15">
      <c r="A76" s="320"/>
      <c r="B76" s="321"/>
      <c r="C76" s="315" t="s">
        <v>17</v>
      </c>
      <c r="D76" s="316"/>
      <c r="E76" s="316"/>
      <c r="F76" s="316"/>
      <c r="G76" s="317" t="s">
        <v>57</v>
      </c>
      <c r="H76" s="318" t="s">
        <v>66</v>
      </c>
      <c r="I76" s="315" t="s">
        <v>56</v>
      </c>
      <c r="J76" s="316"/>
      <c r="K76" s="322"/>
      <c r="L76" s="251"/>
      <c r="M76" s="277"/>
    </row>
    <row r="77" spans="1:13" s="82" customFormat="1" ht="15">
      <c r="A77" s="254" t="s">
        <v>66</v>
      </c>
      <c r="K77" s="209"/>
      <c r="L77" s="251"/>
      <c r="M77" s="277"/>
    </row>
    <row r="78" spans="1:13" s="82" customFormat="1" ht="15">
      <c r="A78" s="320"/>
      <c r="B78" s="321"/>
      <c r="C78" s="315" t="s">
        <v>79</v>
      </c>
      <c r="D78" s="316"/>
      <c r="E78" s="316"/>
      <c r="F78" s="316"/>
      <c r="G78" s="317" t="s">
        <v>57</v>
      </c>
      <c r="H78" s="323">
        <f>MEDIAN(L79:L84)</f>
        <v>1.5</v>
      </c>
      <c r="I78" s="315" t="s">
        <v>56</v>
      </c>
      <c r="J78" s="316"/>
      <c r="K78" s="322"/>
      <c r="L78" s="251"/>
      <c r="M78" s="277"/>
    </row>
    <row r="79" spans="1:12" s="82" customFormat="1" ht="15">
      <c r="A79" s="303" t="s">
        <v>196</v>
      </c>
      <c r="B79" s="360"/>
      <c r="C79" s="252">
        <v>42995</v>
      </c>
      <c r="D79" s="262">
        <v>42997</v>
      </c>
      <c r="E79" s="262">
        <v>42998</v>
      </c>
      <c r="F79" s="208"/>
      <c r="G79" s="87">
        <v>23034000</v>
      </c>
      <c r="H79" s="75" t="s">
        <v>9</v>
      </c>
      <c r="I79" s="75" t="s">
        <v>199</v>
      </c>
      <c r="J79" s="75" t="s">
        <v>225</v>
      </c>
      <c r="K79" s="209"/>
      <c r="L79" s="251">
        <f aca="true" t="shared" si="3" ref="L79:L84">DAYS360(C79,D79)</f>
        <v>2</v>
      </c>
    </row>
    <row r="80" spans="1:12" s="82" customFormat="1" ht="15">
      <c r="A80" s="303" t="s">
        <v>197</v>
      </c>
      <c r="B80" s="360"/>
      <c r="C80" s="252">
        <v>42998</v>
      </c>
      <c r="D80" s="262">
        <v>42998</v>
      </c>
      <c r="E80" s="262">
        <v>42999</v>
      </c>
      <c r="F80" s="208"/>
      <c r="G80" s="87">
        <v>25000000</v>
      </c>
      <c r="H80" s="75" t="s">
        <v>9</v>
      </c>
      <c r="I80" s="75" t="s">
        <v>89</v>
      </c>
      <c r="J80" s="75" t="s">
        <v>68</v>
      </c>
      <c r="K80" s="209"/>
      <c r="L80" s="251">
        <f t="shared" si="3"/>
        <v>0</v>
      </c>
    </row>
    <row r="81" spans="1:12" s="82" customFormat="1" ht="15">
      <c r="A81" s="303" t="s">
        <v>150</v>
      </c>
      <c r="B81" s="360"/>
      <c r="C81" s="252">
        <v>42993</v>
      </c>
      <c r="D81" s="262">
        <v>42999</v>
      </c>
      <c r="E81" s="262">
        <v>43000</v>
      </c>
      <c r="F81" s="208"/>
      <c r="G81" s="87">
        <v>15000000</v>
      </c>
      <c r="H81" s="75" t="s">
        <v>9</v>
      </c>
      <c r="I81" s="75" t="s">
        <v>89</v>
      </c>
      <c r="J81" s="75" t="s">
        <v>76</v>
      </c>
      <c r="K81" s="209"/>
      <c r="L81" s="251">
        <f t="shared" si="3"/>
        <v>6</v>
      </c>
    </row>
    <row r="82" spans="1:12" s="82" customFormat="1" ht="15">
      <c r="A82" s="303" t="s">
        <v>189</v>
      </c>
      <c r="B82" s="360"/>
      <c r="C82" s="252">
        <v>42997</v>
      </c>
      <c r="D82" s="262">
        <v>43000</v>
      </c>
      <c r="E82" s="262">
        <v>43002</v>
      </c>
      <c r="F82" s="208"/>
      <c r="G82" s="87">
        <v>32000000</v>
      </c>
      <c r="H82" s="75" t="s">
        <v>9</v>
      </c>
      <c r="I82" s="75" t="s">
        <v>89</v>
      </c>
      <c r="J82" s="75" t="s">
        <v>136</v>
      </c>
      <c r="K82" s="209"/>
      <c r="L82" s="251">
        <f t="shared" si="3"/>
        <v>3</v>
      </c>
    </row>
    <row r="83" spans="1:12" s="82" customFormat="1" ht="15">
      <c r="A83" s="303" t="s">
        <v>218</v>
      </c>
      <c r="B83" s="360"/>
      <c r="C83" s="252">
        <v>43001</v>
      </c>
      <c r="D83" s="262">
        <v>43002</v>
      </c>
      <c r="E83" s="262">
        <v>43004</v>
      </c>
      <c r="F83" s="208"/>
      <c r="G83" s="87">
        <v>30000000</v>
      </c>
      <c r="H83" s="75" t="s">
        <v>9</v>
      </c>
      <c r="I83" s="75" t="s">
        <v>177</v>
      </c>
      <c r="J83" s="75" t="s">
        <v>78</v>
      </c>
      <c r="K83" s="209"/>
      <c r="L83" s="251">
        <f t="shared" si="3"/>
        <v>1</v>
      </c>
    </row>
    <row r="84" spans="1:12" s="82" customFormat="1" ht="15">
      <c r="A84" s="303" t="s">
        <v>224</v>
      </c>
      <c r="B84" s="360"/>
      <c r="C84" s="252">
        <v>43008</v>
      </c>
      <c r="D84" s="262">
        <v>43008</v>
      </c>
      <c r="E84" s="262">
        <v>43009</v>
      </c>
      <c r="F84" s="208"/>
      <c r="G84" s="87">
        <v>20000000</v>
      </c>
      <c r="H84" s="75" t="s">
        <v>9</v>
      </c>
      <c r="I84" s="75" t="s">
        <v>89</v>
      </c>
      <c r="J84" s="75" t="s">
        <v>76</v>
      </c>
      <c r="K84" s="209"/>
      <c r="L84" s="251">
        <f t="shared" si="3"/>
        <v>0</v>
      </c>
    </row>
    <row r="85" spans="1:13" s="82" customFormat="1" ht="15">
      <c r="A85" s="320"/>
      <c r="B85" s="321"/>
      <c r="C85" s="315" t="s">
        <v>19</v>
      </c>
      <c r="D85" s="316"/>
      <c r="E85" s="316"/>
      <c r="F85" s="316"/>
      <c r="G85" s="317" t="s">
        <v>57</v>
      </c>
      <c r="H85" s="318" t="s">
        <v>66</v>
      </c>
      <c r="I85" s="315" t="s">
        <v>56</v>
      </c>
      <c r="J85" s="316"/>
      <c r="K85" s="322"/>
      <c r="L85" s="251"/>
      <c r="M85" s="277"/>
    </row>
    <row r="86" spans="1:13" s="82" customFormat="1" ht="15">
      <c r="A86" s="254" t="s">
        <v>66</v>
      </c>
      <c r="B86" s="380"/>
      <c r="C86" s="380"/>
      <c r="D86" s="92"/>
      <c r="E86" s="75"/>
      <c r="F86" s="380"/>
      <c r="G86" s="87"/>
      <c r="H86" s="75"/>
      <c r="I86" s="75"/>
      <c r="J86" s="108"/>
      <c r="K86" s="381"/>
      <c r="L86" s="251"/>
      <c r="M86" s="277"/>
    </row>
    <row r="87" spans="1:13" s="82" customFormat="1" ht="15">
      <c r="A87" s="254"/>
      <c r="B87" s="399"/>
      <c r="C87" s="399"/>
      <c r="D87" s="92"/>
      <c r="E87" s="75"/>
      <c r="F87" s="399"/>
      <c r="G87" s="87"/>
      <c r="H87" s="75"/>
      <c r="I87" s="75"/>
      <c r="J87" s="108"/>
      <c r="K87" s="400"/>
      <c r="L87" s="251"/>
      <c r="M87" s="277"/>
    </row>
    <row r="88" spans="1:13" s="82" customFormat="1" ht="15">
      <c r="A88" s="125"/>
      <c r="B88" s="380"/>
      <c r="C88" s="382" t="s">
        <v>10</v>
      </c>
      <c r="D88" s="383"/>
      <c r="E88" s="383"/>
      <c r="F88" s="376">
        <f>SUM(F39:F86)</f>
        <v>0</v>
      </c>
      <c r="G88" s="377">
        <f>SUM(G38:G84)</f>
        <v>1546226000</v>
      </c>
      <c r="H88" s="75"/>
      <c r="I88" s="364"/>
      <c r="J88" s="108"/>
      <c r="K88" s="381"/>
      <c r="L88" s="251"/>
      <c r="M88" s="277"/>
    </row>
    <row r="89" spans="1:13" s="82" customFormat="1" ht="15">
      <c r="A89" s="84" t="s">
        <v>18</v>
      </c>
      <c r="B89" s="172"/>
      <c r="C89" s="173"/>
      <c r="D89" s="173"/>
      <c r="E89" s="173"/>
      <c r="F89" s="172"/>
      <c r="G89" s="174"/>
      <c r="H89" s="94"/>
      <c r="I89" s="94"/>
      <c r="J89" s="173"/>
      <c r="K89" s="116" t="s">
        <v>18</v>
      </c>
      <c r="L89" s="251"/>
      <c r="M89" s="277"/>
    </row>
    <row r="90" spans="1:13" s="82" customFormat="1" ht="15">
      <c r="A90" s="263"/>
      <c r="B90" s="219"/>
      <c r="C90" s="264"/>
      <c r="D90" s="264"/>
      <c r="E90" s="88" t="str">
        <f>E36</f>
        <v>WILLIAMS BRAZIL SUGAR LINE UP EDITION 20/09/17</v>
      </c>
      <c r="F90" s="219"/>
      <c r="G90" s="265"/>
      <c r="H90" s="266"/>
      <c r="I90" s="266"/>
      <c r="J90" s="264"/>
      <c r="K90" s="267"/>
      <c r="L90" s="251"/>
      <c r="M90" s="277"/>
    </row>
    <row r="91" spans="1:13" s="82" customFormat="1" ht="15">
      <c r="A91" s="83"/>
      <c r="B91" s="319" t="s">
        <v>41</v>
      </c>
      <c r="C91" s="95"/>
      <c r="D91" s="14"/>
      <c r="E91" s="14"/>
      <c r="F91" s="15"/>
      <c r="G91" s="16"/>
      <c r="H91" s="19"/>
      <c r="I91" s="19"/>
      <c r="J91" s="19"/>
      <c r="K91" s="309"/>
      <c r="L91" s="251"/>
      <c r="M91" s="277"/>
    </row>
    <row r="92" spans="1:13" s="82" customFormat="1" ht="15" customHeight="1">
      <c r="A92" s="320"/>
      <c r="B92" s="314"/>
      <c r="C92" s="315" t="s">
        <v>20</v>
      </c>
      <c r="D92" s="316"/>
      <c r="E92" s="316"/>
      <c r="F92" s="316"/>
      <c r="G92" s="317" t="s">
        <v>57</v>
      </c>
      <c r="H92" s="318">
        <f>MEDIAN(L93:L95)</f>
        <v>0</v>
      </c>
      <c r="I92" s="315" t="s">
        <v>56</v>
      </c>
      <c r="J92" s="316"/>
      <c r="K92" s="322"/>
      <c r="L92" s="251"/>
      <c r="M92" s="277"/>
    </row>
    <row r="93" spans="1:13" s="82" customFormat="1" ht="15" customHeight="1">
      <c r="A93" s="125" t="s">
        <v>158</v>
      </c>
      <c r="C93" s="252">
        <v>42988</v>
      </c>
      <c r="D93" s="262">
        <v>42997</v>
      </c>
      <c r="E93" s="262">
        <v>43001</v>
      </c>
      <c r="F93" s="138"/>
      <c r="G93" s="138">
        <v>49000000</v>
      </c>
      <c r="H93" s="19" t="s">
        <v>9</v>
      </c>
      <c r="I93" s="75" t="s">
        <v>161</v>
      </c>
      <c r="J93" s="11" t="s">
        <v>76</v>
      </c>
      <c r="K93" s="256"/>
      <c r="L93" s="251">
        <f>DAYS360(C93,D93)</f>
        <v>9</v>
      </c>
      <c r="M93" s="277"/>
    </row>
    <row r="94" spans="1:13" s="82" customFormat="1" ht="15" customHeight="1">
      <c r="A94" s="125" t="s">
        <v>226</v>
      </c>
      <c r="C94" s="252">
        <v>43005</v>
      </c>
      <c r="D94" s="262">
        <v>43005</v>
      </c>
      <c r="E94" s="262">
        <v>43008</v>
      </c>
      <c r="F94" s="138"/>
      <c r="G94" s="138">
        <v>31500000</v>
      </c>
      <c r="H94" s="19" t="s">
        <v>9</v>
      </c>
      <c r="I94" s="75" t="s">
        <v>11</v>
      </c>
      <c r="J94" s="11" t="s">
        <v>227</v>
      </c>
      <c r="K94" s="256"/>
      <c r="L94" s="251">
        <f>DAYS360(C94,D94)</f>
        <v>0</v>
      </c>
      <c r="M94" s="277"/>
    </row>
    <row r="95" spans="1:13" s="82" customFormat="1" ht="15" customHeight="1">
      <c r="A95" s="125" t="s">
        <v>224</v>
      </c>
      <c r="C95" s="252">
        <v>43008</v>
      </c>
      <c r="D95" s="262">
        <v>43008</v>
      </c>
      <c r="E95" s="262">
        <v>43011</v>
      </c>
      <c r="F95" s="138"/>
      <c r="G95" s="138">
        <v>40950000</v>
      </c>
      <c r="H95" s="19" t="s">
        <v>9</v>
      </c>
      <c r="I95" s="75" t="s">
        <v>11</v>
      </c>
      <c r="J95" s="11" t="s">
        <v>76</v>
      </c>
      <c r="K95" s="256"/>
      <c r="L95" s="251">
        <f>DAYS360(C95,D95)</f>
        <v>0</v>
      </c>
      <c r="M95" s="277"/>
    </row>
    <row r="96" spans="1:13" s="82" customFormat="1" ht="15" customHeight="1">
      <c r="A96" s="320"/>
      <c r="B96" s="321"/>
      <c r="C96" s="315" t="s">
        <v>47</v>
      </c>
      <c r="D96" s="316"/>
      <c r="E96" s="316"/>
      <c r="F96" s="316"/>
      <c r="G96" s="317" t="s">
        <v>57</v>
      </c>
      <c r="H96" s="318" t="s">
        <v>66</v>
      </c>
      <c r="I96" s="315" t="s">
        <v>56</v>
      </c>
      <c r="J96" s="316"/>
      <c r="K96" s="322"/>
      <c r="L96" s="251"/>
      <c r="M96" s="277"/>
    </row>
    <row r="97" spans="1:13" s="82" customFormat="1" ht="15" customHeight="1">
      <c r="A97" s="254" t="s">
        <v>66</v>
      </c>
      <c r="K97" s="256"/>
      <c r="L97" s="251"/>
      <c r="M97" s="277"/>
    </row>
    <row r="98" spans="1:13" s="82" customFormat="1" ht="15">
      <c r="A98" s="320"/>
      <c r="B98" s="321"/>
      <c r="C98" s="315" t="s">
        <v>21</v>
      </c>
      <c r="D98" s="316"/>
      <c r="E98" s="316"/>
      <c r="F98" s="316"/>
      <c r="G98" s="317" t="s">
        <v>57</v>
      </c>
      <c r="H98" s="318">
        <f>MEDIAN(L99:L100)</f>
        <v>6.5</v>
      </c>
      <c r="I98" s="315" t="s">
        <v>56</v>
      </c>
      <c r="J98" s="316"/>
      <c r="K98" s="322"/>
      <c r="L98" s="251"/>
      <c r="M98" s="277"/>
    </row>
    <row r="99" spans="1:13" s="82" customFormat="1" ht="15" customHeight="1">
      <c r="A99" s="303" t="s">
        <v>164</v>
      </c>
      <c r="C99" s="252">
        <v>42989</v>
      </c>
      <c r="D99" s="262">
        <v>42997</v>
      </c>
      <c r="E99" s="262">
        <v>42999</v>
      </c>
      <c r="F99" s="138"/>
      <c r="G99" s="138">
        <v>29850000</v>
      </c>
      <c r="H99" s="19" t="s">
        <v>9</v>
      </c>
      <c r="I99" s="11" t="s">
        <v>86</v>
      </c>
      <c r="J99" s="75" t="s">
        <v>90</v>
      </c>
      <c r="K99" s="256"/>
      <c r="L99" s="251">
        <f>DAYS360(C99,D99)</f>
        <v>8</v>
      </c>
      <c r="M99" s="277"/>
    </row>
    <row r="100" spans="1:13" s="82" customFormat="1" ht="15" customHeight="1">
      <c r="A100" s="303" t="s">
        <v>200</v>
      </c>
      <c r="C100" s="252">
        <v>42994</v>
      </c>
      <c r="D100" s="262">
        <v>42999</v>
      </c>
      <c r="E100" s="262">
        <v>43001</v>
      </c>
      <c r="F100" s="138"/>
      <c r="G100" s="138">
        <v>42000000</v>
      </c>
      <c r="H100" s="19" t="s">
        <v>9</v>
      </c>
      <c r="I100" s="11" t="s">
        <v>83</v>
      </c>
      <c r="J100" s="75" t="s">
        <v>68</v>
      </c>
      <c r="K100" s="256"/>
      <c r="L100" s="251">
        <f>DAYS360(C100,D100)</f>
        <v>5</v>
      </c>
      <c r="M100" s="277"/>
    </row>
    <row r="101" spans="1:13" s="82" customFormat="1" ht="13.5" customHeight="1">
      <c r="A101" s="320"/>
      <c r="B101" s="321"/>
      <c r="C101" s="315" t="s">
        <v>42</v>
      </c>
      <c r="D101" s="316"/>
      <c r="E101" s="316"/>
      <c r="F101" s="316"/>
      <c r="G101" s="317" t="s">
        <v>57</v>
      </c>
      <c r="H101" s="318">
        <f>MEDIAN(L102:L104)</f>
        <v>37</v>
      </c>
      <c r="I101" s="315" t="s">
        <v>56</v>
      </c>
      <c r="J101" s="316"/>
      <c r="K101" s="322"/>
      <c r="L101" s="251"/>
      <c r="M101" s="277"/>
    </row>
    <row r="102" spans="1:13" s="82" customFormat="1" ht="15" customHeight="1">
      <c r="A102" s="125" t="s">
        <v>100</v>
      </c>
      <c r="B102" s="419"/>
      <c r="C102" s="252">
        <v>42950</v>
      </c>
      <c r="D102" s="262">
        <v>42993</v>
      </c>
      <c r="E102" s="262">
        <v>43003</v>
      </c>
      <c r="F102" s="138">
        <v>25000000</v>
      </c>
      <c r="G102" s="138"/>
      <c r="H102" s="19" t="s">
        <v>84</v>
      </c>
      <c r="I102" s="75" t="s">
        <v>94</v>
      </c>
      <c r="J102" s="11" t="s">
        <v>93</v>
      </c>
      <c r="K102" s="256"/>
      <c r="L102" s="251">
        <f>DAYS360(C102,D102)</f>
        <v>42</v>
      </c>
      <c r="M102" s="277"/>
    </row>
    <row r="103" spans="1:13" s="82" customFormat="1" ht="15" customHeight="1">
      <c r="A103" s="125" t="s">
        <v>108</v>
      </c>
      <c r="B103" s="420"/>
      <c r="C103" s="252">
        <v>42965</v>
      </c>
      <c r="D103" s="262">
        <v>43003</v>
      </c>
      <c r="E103" s="262">
        <v>43008</v>
      </c>
      <c r="F103" s="138">
        <v>12749600</v>
      </c>
      <c r="G103" s="138"/>
      <c r="H103" s="19" t="s">
        <v>81</v>
      </c>
      <c r="I103" s="75" t="s">
        <v>11</v>
      </c>
      <c r="J103" s="11" t="s">
        <v>15</v>
      </c>
      <c r="K103" s="256"/>
      <c r="L103" s="251">
        <f>DAYS360(C103,D103)</f>
        <v>37</v>
      </c>
      <c r="M103" s="277"/>
    </row>
    <row r="104" spans="1:13" s="82" customFormat="1" ht="15" customHeight="1">
      <c r="A104" s="125" t="s">
        <v>141</v>
      </c>
      <c r="B104" s="421"/>
      <c r="C104" s="252">
        <v>42984</v>
      </c>
      <c r="D104" s="262">
        <v>43008</v>
      </c>
      <c r="E104" s="262">
        <v>43013</v>
      </c>
      <c r="F104" s="138">
        <v>12000000</v>
      </c>
      <c r="G104" s="138"/>
      <c r="H104" s="19" t="s">
        <v>84</v>
      </c>
      <c r="I104" s="75" t="s">
        <v>11</v>
      </c>
      <c r="J104" s="11" t="s">
        <v>93</v>
      </c>
      <c r="K104" s="256"/>
      <c r="L104" s="251">
        <f>DAYS360(C104,D104)</f>
        <v>24</v>
      </c>
      <c r="M104" s="277"/>
    </row>
    <row r="105" spans="1:13" ht="15">
      <c r="A105" s="320"/>
      <c r="B105" s="321"/>
      <c r="C105" s="315" t="s">
        <v>49</v>
      </c>
      <c r="D105" s="316"/>
      <c r="E105" s="316"/>
      <c r="F105" s="316"/>
      <c r="G105" s="317" t="s">
        <v>57</v>
      </c>
      <c r="H105" s="318" t="s">
        <v>66</v>
      </c>
      <c r="I105" s="315" t="s">
        <v>56</v>
      </c>
      <c r="J105" s="316"/>
      <c r="K105" s="322"/>
      <c r="M105" s="277"/>
    </row>
    <row r="106" spans="1:13" s="82" customFormat="1" ht="15" customHeight="1">
      <c r="A106" s="254" t="s">
        <v>66</v>
      </c>
      <c r="K106" s="256"/>
      <c r="L106" s="251"/>
      <c r="M106" s="277"/>
    </row>
    <row r="107" spans="1:13" ht="15">
      <c r="A107" s="320"/>
      <c r="B107" s="321"/>
      <c r="C107" s="315" t="s">
        <v>35</v>
      </c>
      <c r="D107" s="316"/>
      <c r="E107" s="316"/>
      <c r="F107" s="316"/>
      <c r="G107" s="317" t="s">
        <v>57</v>
      </c>
      <c r="H107" s="318" t="s">
        <v>66</v>
      </c>
      <c r="I107" s="315" t="s">
        <v>56</v>
      </c>
      <c r="J107" s="316"/>
      <c r="K107" s="322"/>
      <c r="M107" s="277"/>
    </row>
    <row r="108" spans="1:13" s="82" customFormat="1" ht="15" customHeight="1">
      <c r="A108" s="254" t="s">
        <v>66</v>
      </c>
      <c r="K108" s="256"/>
      <c r="L108" s="251"/>
      <c r="M108" s="277"/>
    </row>
    <row r="109" spans="1:13" ht="15" customHeight="1">
      <c r="A109" s="320"/>
      <c r="B109" s="321"/>
      <c r="C109" s="315" t="s">
        <v>23</v>
      </c>
      <c r="D109" s="316"/>
      <c r="E109" s="316"/>
      <c r="F109" s="316"/>
      <c r="G109" s="317" t="s">
        <v>57</v>
      </c>
      <c r="H109" s="318" t="s">
        <v>66</v>
      </c>
      <c r="I109" s="315" t="s">
        <v>56</v>
      </c>
      <c r="J109" s="316"/>
      <c r="K109" s="322"/>
      <c r="M109" s="277"/>
    </row>
    <row r="110" ht="15">
      <c r="A110" s="254" t="s">
        <v>66</v>
      </c>
    </row>
    <row r="111" spans="1:13" ht="15">
      <c r="A111" s="125"/>
      <c r="B111" s="20"/>
      <c r="C111" s="137"/>
      <c r="D111" s="178"/>
      <c r="E111" s="137"/>
      <c r="F111" s="138"/>
      <c r="G111" s="26"/>
      <c r="H111" s="19"/>
      <c r="I111" s="19"/>
      <c r="J111" s="11"/>
      <c r="K111" s="309"/>
      <c r="M111" s="277"/>
    </row>
    <row r="112" spans="1:13" ht="15">
      <c r="A112" s="244"/>
      <c r="B112" s="308"/>
      <c r="C112" s="375" t="s">
        <v>10</v>
      </c>
      <c r="D112" s="325"/>
      <c r="E112" s="325"/>
      <c r="F112" s="376">
        <f>SUM(F92:F111)</f>
        <v>49749600</v>
      </c>
      <c r="G112" s="377">
        <f>SUM(G92:G111)</f>
        <v>193300000</v>
      </c>
      <c r="H112" s="308"/>
      <c r="I112" s="308"/>
      <c r="J112" s="308"/>
      <c r="K112" s="309"/>
      <c r="M112" s="277"/>
    </row>
    <row r="113" spans="1:13" s="82" customFormat="1" ht="15">
      <c r="A113" s="244"/>
      <c r="B113" s="308"/>
      <c r="C113" s="208"/>
      <c r="D113" s="208"/>
      <c r="E113" s="208"/>
      <c r="F113" s="208"/>
      <c r="G113" s="208"/>
      <c r="H113" s="308"/>
      <c r="I113" s="308"/>
      <c r="J113" s="308"/>
      <c r="K113" s="90"/>
      <c r="L113" s="251"/>
      <c r="M113" s="277"/>
    </row>
    <row r="114" spans="1:13" ht="15" customHeight="1">
      <c r="A114" s="83"/>
      <c r="B114" s="29"/>
      <c r="C114" s="20"/>
      <c r="D114" s="20"/>
      <c r="E114" s="20"/>
      <c r="F114" s="26"/>
      <c r="G114" s="26"/>
      <c r="H114" s="27"/>
      <c r="I114" s="27"/>
      <c r="J114" s="28"/>
      <c r="K114" s="309"/>
      <c r="M114" s="277"/>
    </row>
    <row r="115" spans="1:13" ht="15">
      <c r="A115" s="244"/>
      <c r="B115" s="308"/>
      <c r="C115" s="208"/>
      <c r="D115" s="208"/>
      <c r="E115" s="208"/>
      <c r="F115" s="208"/>
      <c r="G115" s="208"/>
      <c r="H115" s="308"/>
      <c r="I115" s="308"/>
      <c r="J115" s="308"/>
      <c r="K115" s="309"/>
      <c r="M115" s="277"/>
    </row>
    <row r="116" spans="1:13" ht="15">
      <c r="A116" s="244"/>
      <c r="B116" s="432" t="s">
        <v>75</v>
      </c>
      <c r="C116" s="433"/>
      <c r="D116" s="433"/>
      <c r="E116" s="325"/>
      <c r="F116" s="376">
        <f>+F14+F88+F112+F34+F20+F28</f>
        <v>49749600</v>
      </c>
      <c r="G116" s="377">
        <f>+G14+G88+G112+G20+G28</f>
        <v>1753227080</v>
      </c>
      <c r="H116" s="308"/>
      <c r="I116" s="308"/>
      <c r="J116" s="308"/>
      <c r="K116" s="309"/>
      <c r="M116" s="277"/>
    </row>
    <row r="117" spans="1:13" ht="15" customHeight="1">
      <c r="A117" s="149"/>
      <c r="B117" s="29"/>
      <c r="C117" s="13"/>
      <c r="D117" s="14"/>
      <c r="E117" s="14"/>
      <c r="F117" s="15"/>
      <c r="G117" s="15"/>
      <c r="H117" s="27"/>
      <c r="I117" s="27"/>
      <c r="J117" s="28"/>
      <c r="K117" s="90"/>
      <c r="M117" s="277"/>
    </row>
    <row r="118" spans="1:13" ht="15">
      <c r="A118" s="163" t="s">
        <v>63</v>
      </c>
      <c r="B118" s="179"/>
      <c r="C118" s="120"/>
      <c r="D118" s="120"/>
      <c r="E118" s="120"/>
      <c r="F118" s="179"/>
      <c r="G118" s="180"/>
      <c r="H118" s="181"/>
      <c r="I118" s="181"/>
      <c r="J118" s="120"/>
      <c r="K118" s="116" t="s">
        <v>63</v>
      </c>
      <c r="M118" s="277"/>
    </row>
    <row r="119" spans="1:13" s="82" customFormat="1" ht="15">
      <c r="A119" s="268"/>
      <c r="B119" s="219"/>
      <c r="C119" s="269"/>
      <c r="D119" s="269"/>
      <c r="E119" s="269"/>
      <c r="F119" s="219"/>
      <c r="G119" s="265"/>
      <c r="H119" s="266"/>
      <c r="I119" s="266"/>
      <c r="J119" s="269"/>
      <c r="K119" s="270"/>
      <c r="L119" s="251"/>
      <c r="M119" s="277"/>
    </row>
    <row r="120" spans="1:13" ht="39" customHeight="1">
      <c r="A120" s="83"/>
      <c r="B120" s="31"/>
      <c r="C120" s="22"/>
      <c r="D120" s="22"/>
      <c r="E120" s="22"/>
      <c r="F120" s="350"/>
      <c r="G120" s="182" t="str">
        <f>+C1</f>
        <v>Williams Brazil</v>
      </c>
      <c r="H120" s="183"/>
      <c r="I120" s="183"/>
      <c r="J120" s="183"/>
      <c r="K120" s="90"/>
      <c r="M120" s="277"/>
    </row>
    <row r="121" spans="1:13" ht="23.25" customHeight="1">
      <c r="A121" s="149"/>
      <c r="B121" s="72"/>
      <c r="C121" s="184"/>
      <c r="D121" s="184"/>
      <c r="E121" s="184"/>
      <c r="F121" s="350"/>
      <c r="G121" s="185" t="str">
        <f>+C2</f>
        <v>SUGAR LINE UP edition 20/09/17</v>
      </c>
      <c r="H121" s="184"/>
      <c r="I121" s="184"/>
      <c r="J121" s="184"/>
      <c r="K121" s="176"/>
      <c r="M121" s="277"/>
    </row>
    <row r="122" spans="1:13" s="82" customFormat="1" ht="15" customHeight="1">
      <c r="A122" s="149"/>
      <c r="B122" s="184"/>
      <c r="C122" s="184"/>
      <c r="D122" s="184"/>
      <c r="E122" s="184"/>
      <c r="F122" s="36"/>
      <c r="G122" s="184"/>
      <c r="H122" s="184"/>
      <c r="I122" s="184"/>
      <c r="J122" s="184"/>
      <c r="K122" s="176"/>
      <c r="L122" s="251"/>
      <c r="M122" s="277"/>
    </row>
    <row r="123" spans="1:13" s="82" customFormat="1" ht="15" customHeight="1">
      <c r="A123" s="149"/>
      <c r="B123" s="184"/>
      <c r="C123" s="184"/>
      <c r="D123" s="184"/>
      <c r="E123" s="184"/>
      <c r="F123" s="184"/>
      <c r="G123" s="184"/>
      <c r="H123" s="184"/>
      <c r="I123" s="184"/>
      <c r="J123" s="184"/>
      <c r="K123" s="176"/>
      <c r="L123" s="251"/>
      <c r="M123" s="277"/>
    </row>
    <row r="124" spans="1:13" s="82" customFormat="1" ht="15" customHeight="1">
      <c r="A124" s="352" t="s">
        <v>73</v>
      </c>
      <c r="B124" s="346"/>
      <c r="C124" s="22"/>
      <c r="D124" s="22"/>
      <c r="E124" s="22"/>
      <c r="F124" s="22"/>
      <c r="G124" s="22"/>
      <c r="H124" s="183"/>
      <c r="I124" s="183"/>
      <c r="J124" s="137"/>
      <c r="K124" s="90"/>
      <c r="L124" s="251"/>
      <c r="M124" s="277"/>
    </row>
    <row r="125" spans="1:13" ht="15" customHeight="1">
      <c r="A125" s="353" t="s">
        <v>45</v>
      </c>
      <c r="B125" s="138">
        <f>SUM(F14:G14)</f>
        <v>13701080</v>
      </c>
      <c r="C125" s="22"/>
      <c r="D125" s="22"/>
      <c r="E125" s="22"/>
      <c r="F125" s="22"/>
      <c r="G125" s="22"/>
      <c r="H125" s="183"/>
      <c r="I125" s="183"/>
      <c r="J125" s="137"/>
      <c r="K125" s="90"/>
      <c r="M125" s="277"/>
    </row>
    <row r="126" spans="1:13" s="82" customFormat="1" ht="15" customHeight="1">
      <c r="A126" s="353" t="s">
        <v>55</v>
      </c>
      <c r="B126" s="138">
        <f>F20</f>
        <v>0</v>
      </c>
      <c r="C126" s="22"/>
      <c r="D126" s="22"/>
      <c r="E126" s="22"/>
      <c r="F126" s="22"/>
      <c r="G126" s="22"/>
      <c r="H126" s="183"/>
      <c r="I126" s="183"/>
      <c r="J126" s="137"/>
      <c r="K126" s="90"/>
      <c r="L126" s="251"/>
      <c r="M126" s="277"/>
    </row>
    <row r="127" spans="1:13" s="82" customFormat="1" ht="15" customHeight="1">
      <c r="A127" s="353" t="s">
        <v>46</v>
      </c>
      <c r="B127" s="138">
        <f>SUM(F28:G28)</f>
        <v>0</v>
      </c>
      <c r="C127" s="22"/>
      <c r="D127" s="22"/>
      <c r="E127" s="22"/>
      <c r="F127" s="22"/>
      <c r="G127" s="22"/>
      <c r="H127" s="183"/>
      <c r="I127" s="183"/>
      <c r="J127" s="137"/>
      <c r="K127" s="90"/>
      <c r="L127" s="251"/>
      <c r="M127" s="277"/>
    </row>
    <row r="128" spans="1:13" ht="15" customHeight="1">
      <c r="A128" s="353" t="s">
        <v>12</v>
      </c>
      <c r="B128" s="138">
        <f>SUM(F88:G88)</f>
        <v>1546226000</v>
      </c>
      <c r="C128" s="22"/>
      <c r="D128" s="22"/>
      <c r="E128" s="22"/>
      <c r="F128" s="22"/>
      <c r="G128" s="22"/>
      <c r="H128" s="183"/>
      <c r="I128" s="183"/>
      <c r="J128" s="22"/>
      <c r="K128" s="176"/>
      <c r="M128" s="277"/>
    </row>
    <row r="129" spans="1:13" ht="15" customHeight="1">
      <c r="A129" s="353" t="s">
        <v>41</v>
      </c>
      <c r="B129" s="138">
        <f>SUM(F112:G112)</f>
        <v>243049600</v>
      </c>
      <c r="C129" s="22"/>
      <c r="D129" s="22"/>
      <c r="E129" s="22"/>
      <c r="F129" s="22"/>
      <c r="G129" s="22"/>
      <c r="H129" s="183"/>
      <c r="I129" s="183"/>
      <c r="J129" s="22"/>
      <c r="K129" s="176"/>
      <c r="M129" s="277"/>
    </row>
    <row r="130" spans="1:13" ht="15" customHeight="1">
      <c r="A130" s="354" t="s">
        <v>26</v>
      </c>
      <c r="B130" s="347">
        <f>SUM(B125:B129)</f>
        <v>1802976680</v>
      </c>
      <c r="C130" s="22"/>
      <c r="D130" s="22"/>
      <c r="E130" s="22"/>
      <c r="F130" s="22"/>
      <c r="G130" s="22"/>
      <c r="H130" s="183"/>
      <c r="I130" s="183"/>
      <c r="J130" s="22"/>
      <c r="K130" s="186"/>
      <c r="M130" s="277"/>
    </row>
    <row r="131" spans="1:13" ht="15" customHeight="1">
      <c r="A131" s="147"/>
      <c r="B131" s="350"/>
      <c r="C131" s="22"/>
      <c r="D131" s="22"/>
      <c r="E131" s="22"/>
      <c r="F131" s="22"/>
      <c r="G131" s="22"/>
      <c r="H131" s="183"/>
      <c r="I131" s="183"/>
      <c r="J131" s="22"/>
      <c r="K131" s="186"/>
      <c r="M131" s="277"/>
    </row>
    <row r="132" spans="1:13" ht="15" customHeight="1">
      <c r="A132" s="147"/>
      <c r="B132" s="350"/>
      <c r="C132" s="22"/>
      <c r="D132" s="22"/>
      <c r="E132" s="22"/>
      <c r="F132" s="22"/>
      <c r="G132" s="22"/>
      <c r="H132" s="183"/>
      <c r="I132" s="183"/>
      <c r="J132" s="22"/>
      <c r="K132" s="186"/>
      <c r="M132" s="277"/>
    </row>
    <row r="133" spans="1:13" ht="15" customHeight="1">
      <c r="A133" s="193"/>
      <c r="B133" s="96"/>
      <c r="C133" s="22"/>
      <c r="D133" s="22"/>
      <c r="E133" s="22"/>
      <c r="F133" s="22"/>
      <c r="G133" s="22"/>
      <c r="H133" s="183"/>
      <c r="I133" s="183"/>
      <c r="J133" s="22"/>
      <c r="K133" s="186"/>
      <c r="M133" s="277"/>
    </row>
    <row r="134" spans="1:13" ht="15" customHeight="1">
      <c r="A134" s="193"/>
      <c r="B134" s="194"/>
      <c r="C134" s="22"/>
      <c r="D134" s="22"/>
      <c r="E134" s="22"/>
      <c r="F134" s="22"/>
      <c r="G134" s="22"/>
      <c r="H134" s="183"/>
      <c r="I134" s="183"/>
      <c r="J134" s="22"/>
      <c r="K134" s="187"/>
      <c r="L134" s="295"/>
      <c r="M134" s="277"/>
    </row>
    <row r="135" spans="1:13" ht="15" customHeight="1">
      <c r="A135" s="193"/>
      <c r="B135" s="194"/>
      <c r="C135" s="22"/>
      <c r="D135" s="22"/>
      <c r="E135" s="22"/>
      <c r="F135" s="22"/>
      <c r="G135" s="22"/>
      <c r="H135" s="183"/>
      <c r="I135" s="183"/>
      <c r="J135" s="22"/>
      <c r="K135" s="187"/>
      <c r="L135" s="295"/>
      <c r="M135" s="277"/>
    </row>
    <row r="136" spans="1:13" ht="15" customHeight="1">
      <c r="A136" s="193"/>
      <c r="B136" s="194"/>
      <c r="C136" s="22"/>
      <c r="D136" s="22"/>
      <c r="E136" s="22"/>
      <c r="F136" s="22"/>
      <c r="G136" s="22"/>
      <c r="H136" s="183"/>
      <c r="I136" s="183"/>
      <c r="J136" s="22"/>
      <c r="K136" s="187"/>
      <c r="M136" s="277"/>
    </row>
    <row r="137" spans="1:13" s="82" customFormat="1" ht="15" customHeight="1">
      <c r="A137" s="193"/>
      <c r="B137" s="194"/>
      <c r="C137" s="22"/>
      <c r="D137" s="22"/>
      <c r="E137" s="22"/>
      <c r="F137" s="22"/>
      <c r="G137" s="22"/>
      <c r="H137" s="183"/>
      <c r="I137" s="183"/>
      <c r="J137" s="22"/>
      <c r="K137" s="187"/>
      <c r="L137" s="251"/>
      <c r="M137" s="277"/>
    </row>
    <row r="138" spans="1:13" ht="15" customHeight="1">
      <c r="A138" s="193"/>
      <c r="B138" s="194"/>
      <c r="C138" s="22"/>
      <c r="D138" s="22"/>
      <c r="E138" s="22"/>
      <c r="F138" s="22"/>
      <c r="G138" s="22"/>
      <c r="H138" s="183"/>
      <c r="I138" s="183"/>
      <c r="J138" s="22"/>
      <c r="K138" s="188"/>
      <c r="M138" s="277"/>
    </row>
    <row r="139" spans="1:13" ht="15">
      <c r="A139" s="193"/>
      <c r="B139" s="194"/>
      <c r="C139" s="22"/>
      <c r="D139" s="22"/>
      <c r="E139" s="22"/>
      <c r="F139" s="22"/>
      <c r="G139" s="22"/>
      <c r="H139" s="183"/>
      <c r="I139" s="183"/>
      <c r="J139" s="22"/>
      <c r="K139" s="188"/>
      <c r="M139" s="277"/>
    </row>
    <row r="140" spans="1:13" ht="15">
      <c r="A140" s="195"/>
      <c r="B140" s="196"/>
      <c r="C140" s="22"/>
      <c r="D140" s="22"/>
      <c r="E140" s="22"/>
      <c r="F140" s="22"/>
      <c r="G140" s="22"/>
      <c r="H140" s="183"/>
      <c r="I140" s="183"/>
      <c r="J140" s="22"/>
      <c r="K140" s="188"/>
      <c r="M140" s="277"/>
    </row>
    <row r="141" spans="1:13" ht="15">
      <c r="A141" s="352" t="s">
        <v>74</v>
      </c>
      <c r="B141" s="346"/>
      <c r="C141" s="22"/>
      <c r="D141" s="22"/>
      <c r="E141" s="22"/>
      <c r="F141" s="22"/>
      <c r="G141" s="22"/>
      <c r="H141" s="183"/>
      <c r="I141" s="183"/>
      <c r="J141" s="22"/>
      <c r="K141" s="188"/>
      <c r="M141" s="277"/>
    </row>
    <row r="142" spans="1:13" ht="15">
      <c r="A142" s="353" t="s">
        <v>53</v>
      </c>
      <c r="B142" s="138">
        <f>SUMIF($H$7:$H$114,"A45",$F$7:$F$114)</f>
        <v>37000000</v>
      </c>
      <c r="C142" s="22"/>
      <c r="D142" s="22"/>
      <c r="E142" s="22"/>
      <c r="F142" s="22"/>
      <c r="G142" s="22"/>
      <c r="H142" s="183"/>
      <c r="I142" s="183"/>
      <c r="J142" s="22"/>
      <c r="K142" s="188"/>
      <c r="M142" s="277"/>
    </row>
    <row r="143" spans="1:13" ht="15">
      <c r="A143" s="353" t="s">
        <v>52</v>
      </c>
      <c r="B143" s="138">
        <f>SUMIF($H$7:$H$118,"B150",$F$7:$F$118)</f>
        <v>12749600</v>
      </c>
      <c r="C143" s="22"/>
      <c r="D143" s="22"/>
      <c r="E143" s="22"/>
      <c r="F143" s="22"/>
      <c r="G143" s="22"/>
      <c r="H143" s="183"/>
      <c r="I143" s="183"/>
      <c r="J143" s="22"/>
      <c r="K143" s="188"/>
      <c r="M143" s="277"/>
    </row>
    <row r="144" spans="1:13" ht="15">
      <c r="A144" s="353" t="s">
        <v>9</v>
      </c>
      <c r="B144" s="138">
        <f>SUMIF(H7:H117,"VHP",G7:G117)</f>
        <v>1753227080</v>
      </c>
      <c r="C144" s="22"/>
      <c r="D144" s="22"/>
      <c r="E144" s="22"/>
      <c r="F144" s="22"/>
      <c r="G144" s="22"/>
      <c r="H144" s="183"/>
      <c r="I144" s="183"/>
      <c r="J144" s="22"/>
      <c r="K144" s="188"/>
      <c r="M144" s="277"/>
    </row>
    <row r="145" spans="1:13" s="82" customFormat="1" ht="15">
      <c r="A145" s="353" t="s">
        <v>77</v>
      </c>
      <c r="B145" s="138">
        <f>SUMIF(H8:H118,"VVHP",G8:G118)</f>
        <v>0</v>
      </c>
      <c r="C145" s="22"/>
      <c r="D145" s="22"/>
      <c r="E145" s="22"/>
      <c r="F145" s="22"/>
      <c r="G145" s="22"/>
      <c r="H145" s="183"/>
      <c r="I145" s="183"/>
      <c r="J145" s="22"/>
      <c r="K145" s="188"/>
      <c r="L145" s="251"/>
      <c r="M145" s="277"/>
    </row>
    <row r="146" spans="1:13" ht="15">
      <c r="A146" s="354" t="s">
        <v>26</v>
      </c>
      <c r="B146" s="347">
        <f>SUM(B142:B144)</f>
        <v>1802976680</v>
      </c>
      <c r="C146" s="22"/>
      <c r="D146" s="22"/>
      <c r="E146" s="22"/>
      <c r="F146" s="22"/>
      <c r="G146" s="22"/>
      <c r="H146" s="183"/>
      <c r="I146" s="183"/>
      <c r="J146" s="22"/>
      <c r="K146" s="188"/>
      <c r="M146" s="277"/>
    </row>
    <row r="147" spans="1:13" ht="15">
      <c r="A147" s="195"/>
      <c r="B147" s="196"/>
      <c r="C147" s="22"/>
      <c r="D147" s="22"/>
      <c r="E147" s="22"/>
      <c r="F147" s="22"/>
      <c r="G147" s="22"/>
      <c r="H147" s="183"/>
      <c r="I147" s="183"/>
      <c r="J147" s="183"/>
      <c r="K147" s="188"/>
      <c r="M147" s="277"/>
    </row>
    <row r="148" spans="1:13" ht="15">
      <c r="A148" s="149"/>
      <c r="B148" s="197"/>
      <c r="C148" s="22"/>
      <c r="D148" s="22"/>
      <c r="E148" s="22"/>
      <c r="F148" s="22"/>
      <c r="G148" s="22"/>
      <c r="H148" s="183"/>
      <c r="I148" s="183"/>
      <c r="J148" s="183"/>
      <c r="K148" s="188"/>
      <c r="M148" s="277"/>
    </row>
    <row r="149" spans="1:13" ht="15">
      <c r="A149" s="147"/>
      <c r="B149" s="350"/>
      <c r="C149" s="22"/>
      <c r="D149" s="22"/>
      <c r="E149" s="22"/>
      <c r="F149" s="22"/>
      <c r="G149" s="22"/>
      <c r="H149" s="183"/>
      <c r="I149" s="183"/>
      <c r="J149" s="183"/>
      <c r="K149" s="188"/>
      <c r="M149" s="277"/>
    </row>
    <row r="150" spans="1:13" ht="15">
      <c r="A150" s="198"/>
      <c r="B150" s="199"/>
      <c r="C150" s="22"/>
      <c r="D150" s="22"/>
      <c r="E150" s="22"/>
      <c r="F150" s="22"/>
      <c r="G150" s="22"/>
      <c r="H150" s="183"/>
      <c r="I150" s="183"/>
      <c r="J150" s="183"/>
      <c r="K150" s="188"/>
      <c r="M150" s="277"/>
    </row>
    <row r="151" spans="1:13" s="82" customFormat="1" ht="15">
      <c r="A151" s="149"/>
      <c r="B151" s="197"/>
      <c r="C151" s="184"/>
      <c r="D151" s="184"/>
      <c r="E151" s="184"/>
      <c r="F151" s="184"/>
      <c r="G151" s="184"/>
      <c r="H151" s="189"/>
      <c r="I151" s="184"/>
      <c r="J151" s="184"/>
      <c r="K151" s="186"/>
      <c r="L151" s="251"/>
      <c r="M151" s="277"/>
    </row>
    <row r="152" spans="1:13" ht="15">
      <c r="A152" s="200"/>
      <c r="B152" s="190"/>
      <c r="C152" s="190"/>
      <c r="D152" s="190"/>
      <c r="E152" s="190"/>
      <c r="F152" s="190"/>
      <c r="G152" s="190"/>
      <c r="H152" s="189"/>
      <c r="I152" s="184"/>
      <c r="J152" s="184"/>
      <c r="K152" s="186"/>
      <c r="M152" s="277"/>
    </row>
    <row r="153" spans="1:13" ht="15">
      <c r="A153" s="147"/>
      <c r="B153" s="199"/>
      <c r="C153" s="350"/>
      <c r="D153" s="350"/>
      <c r="E153" s="350"/>
      <c r="F153" s="350"/>
      <c r="G153" s="350"/>
      <c r="H153" s="350"/>
      <c r="I153" s="350"/>
      <c r="J153" s="350"/>
      <c r="K153" s="351"/>
      <c r="M153" s="277"/>
    </row>
    <row r="154" spans="1:13" ht="15">
      <c r="A154" s="147"/>
      <c r="B154" s="350"/>
      <c r="C154" s="350"/>
      <c r="D154" s="350"/>
      <c r="E154" s="350"/>
      <c r="F154" s="350"/>
      <c r="G154" s="350"/>
      <c r="H154" s="350"/>
      <c r="I154" s="350"/>
      <c r="J154" s="350"/>
      <c r="K154" s="351"/>
      <c r="M154" s="277"/>
    </row>
    <row r="155" spans="1:13" ht="15">
      <c r="A155" s="147"/>
      <c r="B155" s="350"/>
      <c r="C155" s="350"/>
      <c r="D155" s="350"/>
      <c r="E155" s="350"/>
      <c r="F155" s="350"/>
      <c r="G155" s="350"/>
      <c r="H155" s="350"/>
      <c r="I155" s="350"/>
      <c r="J155" s="350"/>
      <c r="K155" s="351"/>
      <c r="M155" s="277"/>
    </row>
    <row r="156" spans="1:11" ht="15">
      <c r="A156" s="147"/>
      <c r="B156" s="350"/>
      <c r="C156" s="350"/>
      <c r="D156" s="350"/>
      <c r="E156" s="350"/>
      <c r="F156" s="350"/>
      <c r="G156" s="350"/>
      <c r="H156" s="350"/>
      <c r="I156" s="350"/>
      <c r="J156" s="350"/>
      <c r="K156" s="351"/>
    </row>
    <row r="157" spans="1:11" ht="15">
      <c r="A157" s="86" t="s">
        <v>64</v>
      </c>
      <c r="B157" s="117"/>
      <c r="C157" s="191"/>
      <c r="D157" s="191"/>
      <c r="E157" s="191"/>
      <c r="F157" s="191"/>
      <c r="G157" s="191"/>
      <c r="H157" s="192"/>
      <c r="I157" s="191"/>
      <c r="J157" s="191"/>
      <c r="K157" s="116" t="s">
        <v>64</v>
      </c>
    </row>
    <row r="159" spans="1:11" ht="15">
      <c r="A159" s="170"/>
      <c r="B159" s="82"/>
      <c r="C159" s="82"/>
      <c r="D159" s="82"/>
      <c r="E159" s="82"/>
      <c r="F159" s="82"/>
      <c r="G159" s="82"/>
      <c r="H159" s="82"/>
      <c r="I159" s="82"/>
      <c r="J159" s="82"/>
      <c r="K159" s="82"/>
    </row>
    <row r="160" spans="1:2" ht="15.75">
      <c r="A160" s="169"/>
      <c r="B160" s="98"/>
    </row>
    <row r="161" ht="15.75">
      <c r="A161" s="166"/>
    </row>
    <row r="162" spans="1:12" ht="15">
      <c r="A162" s="167"/>
      <c r="L162"/>
    </row>
    <row r="163" spans="1:12" ht="15.75">
      <c r="A163" s="168"/>
      <c r="L163"/>
    </row>
    <row r="164" spans="1:12" ht="15">
      <c r="A164" s="167"/>
      <c r="L164"/>
    </row>
  </sheetData>
  <sheetProtection password="F66E" sheet="1"/>
  <mergeCells count="4">
    <mergeCell ref="C1:K1"/>
    <mergeCell ref="C2:K2"/>
    <mergeCell ref="C3:K3"/>
    <mergeCell ref="B116:D116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42" r:id="rId2"/>
  <headerFooter>
    <oddFooter>&amp;C© 2016 Williams Servicos Maritimos Ltda, Brazil</oddFooter>
  </headerFooter>
  <rowBreaks count="3" manualBreakCount="3">
    <brk id="35" max="10" man="1"/>
    <brk id="89" max="10" man="1"/>
    <brk id="11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58" sqref="I58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82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50"/>
      <c r="B1" s="51"/>
      <c r="C1" s="434" t="str">
        <f>+LINEUP!C1</f>
        <v>Williams Brazil</v>
      </c>
      <c r="D1" s="434"/>
      <c r="E1" s="434"/>
      <c r="F1" s="434"/>
      <c r="G1" s="434"/>
      <c r="H1" s="434"/>
      <c r="I1" s="434"/>
      <c r="J1" s="434"/>
      <c r="K1" s="435"/>
      <c r="L1" s="36"/>
      <c r="M1" s="89"/>
    </row>
    <row r="2" spans="1:13" ht="26.25">
      <c r="A2" s="52"/>
      <c r="B2" s="2"/>
      <c r="C2" s="436" t="str">
        <f>+LINEUP!C2</f>
        <v>SUGAR LINE UP edition 20/09/17</v>
      </c>
      <c r="D2" s="436"/>
      <c r="E2" s="436"/>
      <c r="F2" s="436"/>
      <c r="G2" s="436"/>
      <c r="H2" s="436"/>
      <c r="I2" s="436"/>
      <c r="J2" s="436"/>
      <c r="K2" s="437"/>
      <c r="L2" s="41"/>
      <c r="M2" s="89"/>
    </row>
    <row r="3" spans="1:13" ht="15">
      <c r="A3" s="52"/>
      <c r="B3" s="2"/>
      <c r="C3" s="438" t="s">
        <v>80</v>
      </c>
      <c r="D3" s="438"/>
      <c r="E3" s="438"/>
      <c r="F3" s="438"/>
      <c r="G3" s="438"/>
      <c r="H3" s="438"/>
      <c r="I3" s="438"/>
      <c r="J3" s="438"/>
      <c r="K3" s="439"/>
      <c r="L3" s="41"/>
      <c r="M3" s="89"/>
    </row>
    <row r="4" spans="1:13" ht="18">
      <c r="A4" s="52"/>
      <c r="B4" s="2"/>
      <c r="C4" s="2"/>
      <c r="D4" s="2"/>
      <c r="E4" s="4"/>
      <c r="F4" s="2"/>
      <c r="G4" s="2"/>
      <c r="H4" s="6"/>
      <c r="I4" s="2"/>
      <c r="J4" s="2"/>
      <c r="K4" s="53"/>
      <c r="L4" s="41"/>
      <c r="M4" s="89"/>
    </row>
    <row r="5" spans="1:13" ht="18">
      <c r="A5" s="52"/>
      <c r="B5" s="2"/>
      <c r="C5" s="2"/>
      <c r="D5" s="2"/>
      <c r="E5" s="4"/>
      <c r="F5" s="2"/>
      <c r="G5" s="2"/>
      <c r="H5" s="6"/>
      <c r="I5" s="2"/>
      <c r="J5" s="2"/>
      <c r="K5" s="53"/>
      <c r="L5" s="41"/>
      <c r="M5" s="89"/>
    </row>
    <row r="6" spans="1:13" ht="15">
      <c r="A6" s="310" t="s">
        <v>0</v>
      </c>
      <c r="B6" s="311"/>
      <c r="C6" s="312" t="s">
        <v>1</v>
      </c>
      <c r="D6" s="312" t="s">
        <v>2</v>
      </c>
      <c r="E6" s="312" t="s">
        <v>3</v>
      </c>
      <c r="F6" s="312" t="s">
        <v>4</v>
      </c>
      <c r="G6" s="312"/>
      <c r="H6" s="312" t="s">
        <v>6</v>
      </c>
      <c r="I6" s="312" t="s">
        <v>7</v>
      </c>
      <c r="J6" s="312" t="s">
        <v>8</v>
      </c>
      <c r="K6" s="313"/>
      <c r="L6" s="36" t="s">
        <v>44</v>
      </c>
      <c r="M6" s="89"/>
    </row>
    <row r="7" spans="1:13" ht="15" customHeight="1">
      <c r="A7" s="54"/>
      <c r="B7" s="208"/>
      <c r="C7" s="208"/>
      <c r="D7" s="208"/>
      <c r="E7" s="208"/>
      <c r="F7" s="208"/>
      <c r="G7" s="208"/>
      <c r="H7" s="47"/>
      <c r="I7" s="47"/>
      <c r="J7" s="208"/>
      <c r="K7" s="209"/>
      <c r="L7" s="89"/>
      <c r="M7" s="89"/>
    </row>
    <row r="8" spans="1:13" ht="13.5" customHeight="1">
      <c r="A8" s="125"/>
      <c r="B8" s="319" t="s">
        <v>45</v>
      </c>
      <c r="C8" s="95"/>
      <c r="D8" s="380"/>
      <c r="E8" s="380"/>
      <c r="F8" s="380"/>
      <c r="G8" s="380"/>
      <c r="H8" s="121"/>
      <c r="I8" s="121"/>
      <c r="J8" s="380"/>
      <c r="K8" s="381"/>
      <c r="L8" s="89"/>
      <c r="M8" s="89"/>
    </row>
    <row r="9" spans="1:13" s="82" customFormat="1" ht="13.5" customHeight="1">
      <c r="A9" s="320"/>
      <c r="B9" s="314"/>
      <c r="C9" s="315" t="s">
        <v>50</v>
      </c>
      <c r="D9" s="316"/>
      <c r="E9" s="316"/>
      <c r="F9" s="316"/>
      <c r="G9" s="317"/>
      <c r="H9" s="318"/>
      <c r="I9" s="315"/>
      <c r="J9" s="316"/>
      <c r="K9" s="322"/>
      <c r="L9" s="208"/>
      <c r="M9" s="208"/>
    </row>
    <row r="10" spans="1:11" s="82" customFormat="1" ht="15">
      <c r="A10" s="254" t="s">
        <v>66</v>
      </c>
      <c r="B10" s="156"/>
      <c r="C10" s="257"/>
      <c r="D10" s="257"/>
      <c r="E10" s="257"/>
      <c r="F10" s="138"/>
      <c r="G10" s="210"/>
      <c r="H10" s="75"/>
      <c r="I10" s="75"/>
      <c r="J10" s="367"/>
      <c r="K10" s="409"/>
    </row>
    <row r="11" spans="1:11" s="82" customFormat="1" ht="15">
      <c r="A11" s="125"/>
      <c r="B11" s="365"/>
      <c r="C11" s="373"/>
      <c r="D11" s="252"/>
      <c r="E11" s="252"/>
      <c r="F11" s="366"/>
      <c r="G11" s="366"/>
      <c r="H11" s="75"/>
      <c r="I11" s="11"/>
      <c r="J11" s="75"/>
      <c r="K11" s="381"/>
    </row>
    <row r="12" spans="1:13" s="77" customFormat="1" ht="13.5" customHeight="1">
      <c r="A12" s="125"/>
      <c r="B12" s="208"/>
      <c r="C12" s="324" t="s">
        <v>10</v>
      </c>
      <c r="D12" s="383"/>
      <c r="E12" s="326"/>
      <c r="F12" s="327">
        <f>SUM(F10:G11)</f>
        <v>0</v>
      </c>
      <c r="G12" s="68"/>
      <c r="H12" s="11"/>
      <c r="I12" s="11"/>
      <c r="J12" s="11"/>
      <c r="K12" s="381"/>
      <c r="L12" s="89"/>
      <c r="M12" s="89"/>
    </row>
    <row r="13" spans="1:13" s="46" customFormat="1" ht="13.5" customHeight="1">
      <c r="A13" s="125"/>
      <c r="B13" s="380"/>
      <c r="C13" s="13"/>
      <c r="D13" s="14"/>
      <c r="E13" s="15"/>
      <c r="F13" s="15"/>
      <c r="G13" s="68"/>
      <c r="H13" s="11"/>
      <c r="I13" s="11"/>
      <c r="J13" s="11"/>
      <c r="K13" s="381"/>
      <c r="L13" s="242"/>
      <c r="M13" s="242"/>
    </row>
    <row r="14" spans="1:13" s="46" customFormat="1" ht="13.5" customHeight="1">
      <c r="A14" s="125"/>
      <c r="B14" s="319" t="s">
        <v>55</v>
      </c>
      <c r="C14" s="95"/>
      <c r="D14" s="380"/>
      <c r="E14" s="380"/>
      <c r="F14" s="380"/>
      <c r="G14" s="380"/>
      <c r="H14" s="121"/>
      <c r="I14" s="121"/>
      <c r="J14" s="380"/>
      <c r="K14" s="381"/>
      <c r="L14" s="242"/>
      <c r="M14" s="242"/>
    </row>
    <row r="15" spans="1:13" s="46" customFormat="1" ht="13.5" customHeight="1">
      <c r="A15" s="320"/>
      <c r="B15" s="314"/>
      <c r="C15" s="315" t="s">
        <v>50</v>
      </c>
      <c r="D15" s="316"/>
      <c r="E15" s="316"/>
      <c r="F15" s="316"/>
      <c r="G15" s="317"/>
      <c r="H15" s="318"/>
      <c r="I15" s="315"/>
      <c r="J15" s="316"/>
      <c r="K15" s="322"/>
      <c r="L15" s="308"/>
      <c r="M15" s="308"/>
    </row>
    <row r="16" spans="1:13" s="46" customFormat="1" ht="13.5" customHeight="1">
      <c r="A16" s="254" t="s">
        <v>66</v>
      </c>
      <c r="B16" s="156"/>
      <c r="C16" s="257"/>
      <c r="D16" s="257"/>
      <c r="E16" s="257"/>
      <c r="F16" s="138"/>
      <c r="G16" s="210"/>
      <c r="H16" s="75"/>
      <c r="I16" s="75"/>
      <c r="J16" s="367"/>
      <c r="K16" s="406"/>
      <c r="L16" s="242"/>
      <c r="M16" s="242"/>
    </row>
    <row r="17" spans="1:13" s="46" customFormat="1" ht="13.5" customHeight="1">
      <c r="A17" s="125"/>
      <c r="B17" s="380"/>
      <c r="C17" s="252"/>
      <c r="D17" s="262"/>
      <c r="E17" s="262"/>
      <c r="F17" s="87"/>
      <c r="G17" s="87"/>
      <c r="H17" s="75"/>
      <c r="I17" s="75"/>
      <c r="J17" s="75"/>
      <c r="K17" s="381"/>
      <c r="L17" s="305"/>
      <c r="M17" s="305"/>
    </row>
    <row r="18" spans="1:13" s="46" customFormat="1" ht="13.5" customHeight="1">
      <c r="A18" s="125"/>
      <c r="B18" s="380"/>
      <c r="C18" s="324" t="s">
        <v>10</v>
      </c>
      <c r="D18" s="383"/>
      <c r="E18" s="326"/>
      <c r="F18" s="327">
        <f>SUM(F16:G16)</f>
        <v>0</v>
      </c>
      <c r="G18" s="68"/>
      <c r="H18" s="11"/>
      <c r="I18" s="11"/>
      <c r="J18" s="11"/>
      <c r="K18" s="381"/>
      <c r="L18" s="242"/>
      <c r="M18" s="242"/>
    </row>
    <row r="19" spans="1:13" s="82" customFormat="1" ht="15">
      <c r="A19" s="147"/>
      <c r="B19" s="380"/>
      <c r="C19" s="13"/>
      <c r="D19" s="14"/>
      <c r="E19" s="14"/>
      <c r="F19" s="15"/>
      <c r="G19" s="15"/>
      <c r="H19" s="121"/>
      <c r="I19" s="121"/>
      <c r="J19" s="121"/>
      <c r="K19" s="111"/>
      <c r="L19" s="97"/>
      <c r="M19" s="97"/>
    </row>
    <row r="20" spans="1:13" s="82" customFormat="1" ht="15">
      <c r="A20" s="125"/>
      <c r="B20" s="319" t="s">
        <v>46</v>
      </c>
      <c r="C20" s="95"/>
      <c r="D20" s="380"/>
      <c r="E20" s="380"/>
      <c r="F20" s="380"/>
      <c r="G20" s="380"/>
      <c r="H20" s="121"/>
      <c r="I20" s="121"/>
      <c r="J20" s="380"/>
      <c r="K20" s="381"/>
      <c r="L20" s="97"/>
      <c r="M20" s="97"/>
    </row>
    <row r="21" spans="1:13" s="82" customFormat="1" ht="15">
      <c r="A21" s="320"/>
      <c r="B21" s="314"/>
      <c r="C21" s="315" t="s">
        <v>50</v>
      </c>
      <c r="D21" s="316"/>
      <c r="E21" s="316"/>
      <c r="F21" s="316"/>
      <c r="G21" s="317"/>
      <c r="H21" s="318"/>
      <c r="I21" s="315"/>
      <c r="J21" s="316"/>
      <c r="K21" s="322"/>
      <c r="L21" s="208"/>
      <c r="M21" s="208"/>
    </row>
    <row r="22" spans="1:13" s="82" customFormat="1" ht="15">
      <c r="A22" s="254" t="s">
        <v>66</v>
      </c>
      <c r="B22" s="156"/>
      <c r="C22" s="257"/>
      <c r="D22" s="257"/>
      <c r="E22" s="257"/>
      <c r="F22" s="138"/>
      <c r="G22" s="210"/>
      <c r="H22" s="75"/>
      <c r="I22" s="75"/>
      <c r="J22" s="367"/>
      <c r="K22" s="381"/>
      <c r="L22" s="93"/>
      <c r="M22" s="93"/>
    </row>
    <row r="23" spans="1:13" s="82" customFormat="1" ht="15">
      <c r="A23" s="125"/>
      <c r="B23" s="156"/>
      <c r="C23" s="257"/>
      <c r="D23" s="248"/>
      <c r="E23" s="248"/>
      <c r="F23" s="141"/>
      <c r="G23" s="210"/>
      <c r="H23" s="75"/>
      <c r="I23" s="75"/>
      <c r="J23" s="75"/>
      <c r="K23" s="381"/>
      <c r="L23" s="208"/>
      <c r="M23" s="208"/>
    </row>
    <row r="24" spans="1:13" s="82" customFormat="1" ht="15">
      <c r="A24" s="83"/>
      <c r="B24" s="208"/>
      <c r="C24" s="324" t="s">
        <v>10</v>
      </c>
      <c r="D24" s="383"/>
      <c r="E24" s="326"/>
      <c r="F24" s="327">
        <f>SUM(F20:F22)</f>
        <v>0</v>
      </c>
      <c r="G24" s="380"/>
      <c r="H24" s="19"/>
      <c r="I24" s="19"/>
      <c r="J24" s="11"/>
      <c r="K24" s="90"/>
      <c r="L24" s="99"/>
      <c r="M24" s="99"/>
    </row>
    <row r="25" spans="1:13" s="82" customFormat="1" ht="15">
      <c r="A25" s="83"/>
      <c r="B25" s="208"/>
      <c r="C25" s="109"/>
      <c r="D25" s="110"/>
      <c r="E25" s="91"/>
      <c r="F25" s="91"/>
      <c r="G25" s="44"/>
      <c r="H25" s="123"/>
      <c r="I25" s="19"/>
      <c r="J25" s="11"/>
      <c r="K25" s="90"/>
      <c r="L25" s="159"/>
      <c r="M25" s="159"/>
    </row>
    <row r="26" spans="1:13" s="82" customFormat="1" ht="15">
      <c r="A26" s="125"/>
      <c r="B26" s="319" t="s">
        <v>48</v>
      </c>
      <c r="C26" s="95"/>
      <c r="D26" s="380"/>
      <c r="E26" s="380"/>
      <c r="F26" s="380"/>
      <c r="G26" s="380"/>
      <c r="H26" s="121"/>
      <c r="I26" s="121"/>
      <c r="J26" s="380"/>
      <c r="K26" s="381"/>
      <c r="L26" s="106"/>
      <c r="M26" s="106"/>
    </row>
    <row r="27" spans="1:13" s="82" customFormat="1" ht="15">
      <c r="A27" s="320"/>
      <c r="B27" s="314"/>
      <c r="C27" s="315" t="s">
        <v>50</v>
      </c>
      <c r="D27" s="316"/>
      <c r="E27" s="316"/>
      <c r="F27" s="316"/>
      <c r="G27" s="317"/>
      <c r="H27" s="318"/>
      <c r="I27" s="315"/>
      <c r="J27" s="316"/>
      <c r="K27" s="322"/>
      <c r="L27" s="107"/>
      <c r="M27" s="107"/>
    </row>
    <row r="28" spans="1:13" s="82" customFormat="1" ht="15">
      <c r="A28" s="261" t="s">
        <v>66</v>
      </c>
      <c r="B28" s="204"/>
      <c r="C28" s="258"/>
      <c r="D28" s="250"/>
      <c r="E28" s="260"/>
      <c r="F28" s="243"/>
      <c r="G28" s="157"/>
      <c r="H28" s="205"/>
      <c r="I28" s="205"/>
      <c r="J28" s="205"/>
      <c r="K28" s="90"/>
      <c r="L28" s="122"/>
      <c r="M28" s="122"/>
    </row>
    <row r="29" spans="1:13" s="82" customFormat="1" ht="15">
      <c r="A29" s="255"/>
      <c r="B29" s="204"/>
      <c r="C29" s="258"/>
      <c r="D29" s="250"/>
      <c r="E29" s="205"/>
      <c r="F29" s="243"/>
      <c r="G29" s="157"/>
      <c r="H29" s="205"/>
      <c r="I29" s="205"/>
      <c r="J29" s="205"/>
      <c r="K29" s="90"/>
      <c r="L29" s="208"/>
      <c r="M29" s="208"/>
    </row>
    <row r="30" spans="1:13" s="82" customFormat="1" ht="13.5" customHeight="1">
      <c r="A30" s="245"/>
      <c r="B30" s="10"/>
      <c r="C30" s="324" t="s">
        <v>10</v>
      </c>
      <c r="D30" s="383"/>
      <c r="E30" s="383"/>
      <c r="F30" s="327">
        <f>SUM(F28)</f>
        <v>0</v>
      </c>
      <c r="G30" s="10"/>
      <c r="H30" s="10"/>
      <c r="I30" s="10"/>
      <c r="J30" s="208"/>
      <c r="K30" s="209"/>
      <c r="L30" s="154"/>
      <c r="M30" s="154"/>
    </row>
    <row r="31" spans="1:13" s="82" customFormat="1" ht="13.5" customHeight="1">
      <c r="A31" s="163" t="s">
        <v>16</v>
      </c>
      <c r="B31" s="112"/>
      <c r="C31" s="113"/>
      <c r="D31" s="113"/>
      <c r="E31" s="113"/>
      <c r="F31" s="112"/>
      <c r="G31" s="114"/>
      <c r="H31" s="115"/>
      <c r="I31" s="115"/>
      <c r="J31" s="113"/>
      <c r="K31" s="116" t="s">
        <v>16</v>
      </c>
      <c r="L31" s="142"/>
      <c r="M31" s="142"/>
    </row>
    <row r="32" spans="1:13" s="82" customFormat="1" ht="13.5" customHeight="1">
      <c r="A32" s="386"/>
      <c r="B32" s="387"/>
      <c r="C32" s="388"/>
      <c r="D32" s="388"/>
      <c r="E32" s="388"/>
      <c r="F32" s="387"/>
      <c r="G32" s="389"/>
      <c r="H32" s="390"/>
      <c r="I32" s="390"/>
      <c r="J32" s="388"/>
      <c r="K32" s="267"/>
      <c r="L32" s="208"/>
      <c r="M32" s="208"/>
    </row>
    <row r="33" spans="1:13" s="82" customFormat="1" ht="13.5" customHeight="1">
      <c r="A33" s="125"/>
      <c r="B33" s="319" t="s">
        <v>12</v>
      </c>
      <c r="C33" s="95"/>
      <c r="D33" s="380"/>
      <c r="E33" s="380"/>
      <c r="F33" s="380"/>
      <c r="G33" s="380"/>
      <c r="H33" s="121"/>
      <c r="I33" s="121"/>
      <c r="J33" s="380"/>
      <c r="K33" s="381"/>
      <c r="L33" s="131"/>
      <c r="M33" s="131"/>
    </row>
    <row r="34" spans="1:13" s="82" customFormat="1" ht="13.5" customHeight="1">
      <c r="A34" s="320"/>
      <c r="B34" s="314"/>
      <c r="C34" s="315" t="s">
        <v>13</v>
      </c>
      <c r="D34" s="316"/>
      <c r="E34" s="316"/>
      <c r="F34" s="316"/>
      <c r="G34" s="317"/>
      <c r="H34" s="318"/>
      <c r="I34" s="315"/>
      <c r="J34" s="316"/>
      <c r="K34" s="322"/>
      <c r="L34" s="152"/>
      <c r="M34" s="152"/>
    </row>
    <row r="35" spans="1:13" s="82" customFormat="1" ht="13.5" customHeight="1">
      <c r="A35" s="254" t="s">
        <v>66</v>
      </c>
      <c r="B35" s="380"/>
      <c r="C35" s="252"/>
      <c r="D35" s="262"/>
      <c r="E35" s="262"/>
      <c r="F35" s="87"/>
      <c r="G35" s="87"/>
      <c r="H35" s="75"/>
      <c r="I35" s="75"/>
      <c r="J35" s="75"/>
      <c r="K35" s="209"/>
      <c r="L35" s="208"/>
      <c r="M35" s="208"/>
    </row>
    <row r="36" spans="1:13" s="82" customFormat="1" ht="13.5" customHeight="1">
      <c r="A36" s="125"/>
      <c r="B36" s="380"/>
      <c r="C36" s="252"/>
      <c r="D36" s="262"/>
      <c r="E36" s="262"/>
      <c r="F36" s="87"/>
      <c r="G36" s="87"/>
      <c r="H36" s="75"/>
      <c r="I36" s="75"/>
      <c r="J36" s="75"/>
      <c r="K36" s="209"/>
      <c r="L36" s="208"/>
      <c r="M36" s="208"/>
    </row>
    <row r="37" spans="1:13" s="82" customFormat="1" ht="15">
      <c r="A37" s="320"/>
      <c r="B37" s="321"/>
      <c r="C37" s="315" t="s">
        <v>70</v>
      </c>
      <c r="D37" s="316"/>
      <c r="E37" s="316"/>
      <c r="F37" s="316"/>
      <c r="G37" s="317"/>
      <c r="H37" s="318"/>
      <c r="I37" s="315"/>
      <c r="J37" s="316"/>
      <c r="K37" s="322"/>
      <c r="L37" s="146"/>
      <c r="M37" s="146"/>
    </row>
    <row r="38" spans="1:11" s="82" customFormat="1" ht="15" customHeight="1">
      <c r="A38" s="254" t="s">
        <v>66</v>
      </c>
      <c r="B38" s="380"/>
      <c r="C38" s="252"/>
      <c r="D38" s="262"/>
      <c r="E38" s="262"/>
      <c r="F38" s="138"/>
      <c r="G38" s="138"/>
      <c r="H38" s="19"/>
      <c r="I38" s="140"/>
      <c r="J38" s="11"/>
      <c r="K38" s="56"/>
    </row>
    <row r="39" spans="1:11" s="82" customFormat="1" ht="15" customHeight="1">
      <c r="A39" s="125"/>
      <c r="B39" s="380"/>
      <c r="C39" s="252"/>
      <c r="D39" s="262"/>
      <c r="E39" s="262"/>
      <c r="F39" s="138"/>
      <c r="G39" s="138"/>
      <c r="H39" s="19"/>
      <c r="I39" s="140"/>
      <c r="J39" s="11"/>
      <c r="K39" s="56"/>
    </row>
    <row r="40" spans="1:11" s="82" customFormat="1" ht="15" customHeight="1">
      <c r="A40" s="83"/>
      <c r="B40" s="9"/>
      <c r="C40" s="329" t="s">
        <v>10</v>
      </c>
      <c r="D40" s="330"/>
      <c r="E40" s="331"/>
      <c r="F40" s="332">
        <f>SUM(F35:G38)</f>
        <v>0</v>
      </c>
      <c r="G40" s="16"/>
      <c r="H40" s="19"/>
      <c r="I40" s="19"/>
      <c r="J40" s="19"/>
      <c r="K40" s="56"/>
    </row>
    <row r="41" spans="1:13" s="82" customFormat="1" ht="15">
      <c r="A41" s="83"/>
      <c r="B41" s="9"/>
      <c r="C41" s="208"/>
      <c r="D41" s="208"/>
      <c r="E41" s="208"/>
      <c r="F41" s="208"/>
      <c r="G41" s="16"/>
      <c r="H41" s="19"/>
      <c r="I41" s="19"/>
      <c r="J41" s="19"/>
      <c r="K41" s="90"/>
      <c r="L41" s="150"/>
      <c r="M41" s="150"/>
    </row>
    <row r="42" spans="1:13" s="82" customFormat="1" ht="15">
      <c r="A42" s="125"/>
      <c r="B42" s="319" t="s">
        <v>41</v>
      </c>
      <c r="C42" s="95"/>
      <c r="D42" s="380"/>
      <c r="E42" s="380"/>
      <c r="F42" s="380"/>
      <c r="G42" s="380"/>
      <c r="H42" s="121"/>
      <c r="I42" s="121"/>
      <c r="J42" s="380"/>
      <c r="K42" s="381"/>
      <c r="L42" s="133"/>
      <c r="M42" s="133"/>
    </row>
    <row r="43" spans="1:13" s="82" customFormat="1" ht="15">
      <c r="A43" s="320"/>
      <c r="B43" s="314"/>
      <c r="C43" s="315" t="s">
        <v>20</v>
      </c>
      <c r="D43" s="316"/>
      <c r="E43" s="316"/>
      <c r="F43" s="316"/>
      <c r="G43" s="317"/>
      <c r="H43" s="318"/>
      <c r="I43" s="315"/>
      <c r="J43" s="316"/>
      <c r="K43" s="322"/>
      <c r="L43" s="208"/>
      <c r="M43" s="208"/>
    </row>
    <row r="44" spans="1:13" s="82" customFormat="1" ht="15">
      <c r="A44" s="254" t="s">
        <v>66</v>
      </c>
      <c r="B44" s="401"/>
      <c r="C44" s="252"/>
      <c r="D44" s="262"/>
      <c r="E44" s="262"/>
      <c r="F44" s="401"/>
      <c r="G44" s="138"/>
      <c r="H44" s="19"/>
      <c r="I44" s="140"/>
      <c r="J44" s="11"/>
      <c r="K44" s="90"/>
      <c r="L44" s="208"/>
      <c r="M44" s="208"/>
    </row>
    <row r="45" spans="1:13" s="82" customFormat="1" ht="15">
      <c r="A45" s="320"/>
      <c r="B45" s="321"/>
      <c r="C45" s="315" t="s">
        <v>47</v>
      </c>
      <c r="D45" s="316"/>
      <c r="E45" s="316"/>
      <c r="F45" s="316"/>
      <c r="G45" s="317"/>
      <c r="H45" s="318"/>
      <c r="I45" s="315"/>
      <c r="J45" s="316"/>
      <c r="K45" s="322"/>
      <c r="L45" s="164"/>
      <c r="M45" s="164"/>
    </row>
    <row r="46" spans="1:13" s="82" customFormat="1" ht="15">
      <c r="A46" s="254" t="s">
        <v>66</v>
      </c>
      <c r="B46" s="396"/>
      <c r="C46" s="252"/>
      <c r="D46" s="262"/>
      <c r="E46" s="262"/>
      <c r="F46" s="396"/>
      <c r="G46" s="138"/>
      <c r="H46" s="19"/>
      <c r="I46" s="140"/>
      <c r="J46" s="11"/>
      <c r="K46" s="90"/>
      <c r="L46" s="208"/>
      <c r="M46" s="208"/>
    </row>
    <row r="47" spans="1:13" s="82" customFormat="1" ht="15">
      <c r="A47" s="320"/>
      <c r="B47" s="321"/>
      <c r="C47" s="315" t="s">
        <v>42</v>
      </c>
      <c r="D47" s="316"/>
      <c r="E47" s="316"/>
      <c r="F47" s="316"/>
      <c r="G47" s="317"/>
      <c r="H47" s="318"/>
      <c r="I47" s="315"/>
      <c r="J47" s="316"/>
      <c r="K47" s="322"/>
      <c r="L47" s="133"/>
      <c r="M47" s="133"/>
    </row>
    <row r="48" spans="1:13" s="82" customFormat="1" ht="15" customHeight="1">
      <c r="A48" s="125" t="s">
        <v>100</v>
      </c>
      <c r="B48" s="423"/>
      <c r="C48" s="252">
        <v>42950</v>
      </c>
      <c r="D48" s="262">
        <v>42993</v>
      </c>
      <c r="E48" s="262">
        <v>43003</v>
      </c>
      <c r="F48" s="138">
        <v>25000000</v>
      </c>
      <c r="G48" s="138"/>
      <c r="H48" s="19" t="s">
        <v>84</v>
      </c>
      <c r="I48" s="75" t="s">
        <v>94</v>
      </c>
      <c r="J48" s="11" t="s">
        <v>93</v>
      </c>
      <c r="K48" s="256"/>
      <c r="L48" s="251">
        <f>DAYS360(C48,D48)</f>
        <v>42</v>
      </c>
      <c r="M48" s="277"/>
    </row>
    <row r="49" spans="1:13" s="82" customFormat="1" ht="15" customHeight="1">
      <c r="A49" s="125" t="s">
        <v>108</v>
      </c>
      <c r="B49" s="423"/>
      <c r="C49" s="252">
        <v>42965</v>
      </c>
      <c r="D49" s="262">
        <v>43003</v>
      </c>
      <c r="E49" s="262">
        <v>43008</v>
      </c>
      <c r="F49" s="138">
        <v>12749600</v>
      </c>
      <c r="G49" s="138"/>
      <c r="H49" s="19" t="s">
        <v>81</v>
      </c>
      <c r="I49" s="75" t="s">
        <v>11</v>
      </c>
      <c r="J49" s="11" t="s">
        <v>15</v>
      </c>
      <c r="K49" s="256"/>
      <c r="L49" s="251">
        <f>DAYS360(C49,D49)</f>
        <v>37</v>
      </c>
      <c r="M49" s="277"/>
    </row>
    <row r="50" spans="1:13" s="82" customFormat="1" ht="15" customHeight="1">
      <c r="A50" s="125" t="s">
        <v>141</v>
      </c>
      <c r="B50" s="423"/>
      <c r="C50" s="252">
        <v>42984</v>
      </c>
      <c r="D50" s="262">
        <v>43008</v>
      </c>
      <c r="E50" s="262">
        <v>43013</v>
      </c>
      <c r="F50" s="138">
        <v>12000000</v>
      </c>
      <c r="G50" s="138"/>
      <c r="H50" s="19" t="s">
        <v>84</v>
      </c>
      <c r="I50" s="75" t="s">
        <v>11</v>
      </c>
      <c r="J50" s="11" t="s">
        <v>93</v>
      </c>
      <c r="K50" s="256"/>
      <c r="L50" s="251">
        <f>DAYS360(C50,D50)</f>
        <v>24</v>
      </c>
      <c r="M50" s="277"/>
    </row>
    <row r="51" spans="1:13" s="82" customFormat="1" ht="15">
      <c r="A51" s="320"/>
      <c r="B51" s="321"/>
      <c r="C51" s="315" t="s">
        <v>49</v>
      </c>
      <c r="D51" s="316"/>
      <c r="E51" s="316"/>
      <c r="F51" s="316"/>
      <c r="G51" s="317"/>
      <c r="H51" s="318"/>
      <c r="I51" s="315"/>
      <c r="J51" s="316"/>
      <c r="K51" s="322"/>
      <c r="L51" s="106"/>
      <c r="M51" s="106"/>
    </row>
    <row r="52" spans="1:13" s="82" customFormat="1" ht="15">
      <c r="A52" s="254" t="s">
        <v>66</v>
      </c>
      <c r="B52" s="401"/>
      <c r="C52" s="252"/>
      <c r="D52" s="262"/>
      <c r="E52" s="262"/>
      <c r="F52" s="138"/>
      <c r="G52" s="138"/>
      <c r="H52" s="19"/>
      <c r="I52" s="140"/>
      <c r="J52" s="11"/>
      <c r="K52" s="90"/>
      <c r="L52" s="165"/>
      <c r="M52" s="165"/>
    </row>
    <row r="53" spans="1:13" s="82" customFormat="1" ht="15">
      <c r="A53" s="320"/>
      <c r="B53" s="321"/>
      <c r="C53" s="315" t="s">
        <v>35</v>
      </c>
      <c r="D53" s="316"/>
      <c r="E53" s="316"/>
      <c r="F53" s="316"/>
      <c r="G53" s="317"/>
      <c r="H53" s="318"/>
      <c r="I53" s="315"/>
      <c r="J53" s="316"/>
      <c r="K53" s="322"/>
      <c r="L53" s="106"/>
      <c r="M53" s="106"/>
    </row>
    <row r="54" spans="1:13" s="82" customFormat="1" ht="15" customHeight="1">
      <c r="A54" s="254" t="s">
        <v>66</v>
      </c>
      <c r="B54" s="422"/>
      <c r="C54" s="252"/>
      <c r="D54" s="262"/>
      <c r="E54" s="262"/>
      <c r="F54" s="138"/>
      <c r="G54" s="138"/>
      <c r="H54" s="19"/>
      <c r="I54" s="140"/>
      <c r="J54" s="11"/>
      <c r="K54" s="256"/>
      <c r="L54" s="251">
        <f>DAYS360(C54,D54)</f>
        <v>0</v>
      </c>
      <c r="M54" s="277"/>
    </row>
    <row r="55" spans="1:13" s="82" customFormat="1" ht="15">
      <c r="A55" s="320"/>
      <c r="B55" s="321"/>
      <c r="C55" s="315" t="s">
        <v>23</v>
      </c>
      <c r="D55" s="316"/>
      <c r="E55" s="316"/>
      <c r="F55" s="316"/>
      <c r="G55" s="317"/>
      <c r="H55" s="318"/>
      <c r="I55" s="315"/>
      <c r="J55" s="316"/>
      <c r="K55" s="322"/>
      <c r="L55" s="122"/>
      <c r="M55" s="122"/>
    </row>
    <row r="56" spans="1:13" s="82" customFormat="1" ht="15" customHeight="1">
      <c r="A56" s="254" t="s">
        <v>66</v>
      </c>
      <c r="B56" s="422"/>
      <c r="C56" s="252"/>
      <c r="D56" s="262"/>
      <c r="E56" s="262"/>
      <c r="F56" s="138"/>
      <c r="G56" s="138"/>
      <c r="H56" s="19"/>
      <c r="I56" s="140"/>
      <c r="J56" s="11"/>
      <c r="K56" s="256"/>
      <c r="L56" s="251">
        <f>DAYS360(C56,D56)</f>
        <v>0</v>
      </c>
      <c r="M56" s="277"/>
    </row>
    <row r="57" spans="1:13" s="82" customFormat="1" ht="15">
      <c r="A57" s="125"/>
      <c r="B57" s="421"/>
      <c r="C57" s="252"/>
      <c r="D57" s="262"/>
      <c r="E57" s="262"/>
      <c r="F57" s="138"/>
      <c r="G57" s="138"/>
      <c r="H57" s="19"/>
      <c r="I57" s="140"/>
      <c r="J57" s="11"/>
      <c r="K57" s="90"/>
      <c r="L57" s="208"/>
      <c r="M57" s="208"/>
    </row>
    <row r="58" spans="1:13" s="82" customFormat="1" ht="15">
      <c r="A58" s="125"/>
      <c r="B58" s="208"/>
      <c r="C58" s="329" t="s">
        <v>10</v>
      </c>
      <c r="D58" s="330"/>
      <c r="E58" s="331"/>
      <c r="F58" s="332">
        <f>SUM(F44:F56)</f>
        <v>49749600</v>
      </c>
      <c r="G58" s="26"/>
      <c r="H58" s="19"/>
      <c r="I58" s="19"/>
      <c r="J58" s="11"/>
      <c r="K58" s="90"/>
      <c r="L58" s="106"/>
      <c r="M58" s="106"/>
    </row>
    <row r="59" spans="1:13" s="82" customFormat="1" ht="15">
      <c r="A59" s="125"/>
      <c r="B59" s="20"/>
      <c r="C59" s="13"/>
      <c r="D59" s="14"/>
      <c r="E59" s="14"/>
      <c r="F59" s="15"/>
      <c r="G59" s="26"/>
      <c r="H59" s="19"/>
      <c r="I59" s="19"/>
      <c r="J59" s="11"/>
      <c r="K59" s="160"/>
      <c r="L59" s="106"/>
      <c r="M59" s="106"/>
    </row>
    <row r="60" spans="1:11" ht="15">
      <c r="A60" s="125"/>
      <c r="B60" s="380"/>
      <c r="C60" s="380"/>
      <c r="D60" s="380"/>
      <c r="E60" s="380"/>
      <c r="F60" s="380"/>
      <c r="G60" s="380"/>
      <c r="H60" s="19"/>
      <c r="I60" s="19"/>
      <c r="J60" s="11"/>
      <c r="K60" s="160"/>
    </row>
    <row r="61" spans="1:11" ht="15">
      <c r="A61" s="125"/>
      <c r="B61" s="72"/>
      <c r="C61" s="73"/>
      <c r="D61" s="13"/>
      <c r="E61" s="13"/>
      <c r="F61" s="15"/>
      <c r="G61" s="380"/>
      <c r="H61" s="19"/>
      <c r="I61" s="19"/>
      <c r="J61" s="11"/>
      <c r="K61" s="161"/>
    </row>
    <row r="62" spans="1:11" ht="15">
      <c r="A62" s="125"/>
      <c r="B62" s="333" t="s">
        <v>24</v>
      </c>
      <c r="C62" s="334" t="s">
        <v>10</v>
      </c>
      <c r="D62" s="335"/>
      <c r="E62" s="335"/>
      <c r="F62" s="332">
        <f>F12+F24+F40+F58+F30+F18</f>
        <v>49749600</v>
      </c>
      <c r="G62" s="380"/>
      <c r="H62" s="19"/>
      <c r="I62" s="19"/>
      <c r="J62" s="11"/>
      <c r="K62" s="161"/>
    </row>
    <row r="63" spans="1:11" ht="15">
      <c r="A63" s="83"/>
      <c r="B63" s="380"/>
      <c r="C63" s="20"/>
      <c r="D63" s="20"/>
      <c r="E63" s="20"/>
      <c r="F63" s="380"/>
      <c r="G63" s="68"/>
      <c r="H63" s="19"/>
      <c r="I63" s="19"/>
      <c r="J63" s="20"/>
      <c r="K63" s="161"/>
    </row>
    <row r="64" spans="1:11" ht="15">
      <c r="A64" s="163" t="s">
        <v>18</v>
      </c>
      <c r="B64" s="112"/>
      <c r="C64" s="113"/>
      <c r="D64" s="113"/>
      <c r="E64" s="113"/>
      <c r="F64" s="112"/>
      <c r="G64" s="114"/>
      <c r="H64" s="115"/>
      <c r="I64" s="115"/>
      <c r="J64" s="113"/>
      <c r="K64" s="116" t="s">
        <v>18</v>
      </c>
    </row>
    <row r="65" spans="1:11" ht="47.25">
      <c r="A65" s="391"/>
      <c r="B65" s="392"/>
      <c r="C65" s="393"/>
      <c r="D65" s="393"/>
      <c r="E65" s="393"/>
      <c r="F65" s="384" t="str">
        <f>+C1</f>
        <v>Williams Brazil</v>
      </c>
      <c r="G65" s="384"/>
      <c r="H65" s="394"/>
      <c r="I65" s="394"/>
      <c r="J65" s="394"/>
      <c r="K65" s="287"/>
    </row>
    <row r="66" spans="1:11" ht="25.5">
      <c r="A66" s="58"/>
      <c r="B66" s="30"/>
      <c r="C66" s="34"/>
      <c r="D66" s="34"/>
      <c r="E66" s="34"/>
      <c r="F66" s="35" t="str">
        <f>+C2</f>
        <v>SUGAR LINE UP edition 20/09/17</v>
      </c>
      <c r="G66" s="35"/>
      <c r="H66" s="34"/>
      <c r="I66" s="34"/>
      <c r="J66" s="34"/>
      <c r="K66" s="55"/>
    </row>
    <row r="67" spans="1:11" s="82" customFormat="1" ht="15">
      <c r="A67" s="58"/>
      <c r="B67" s="34"/>
      <c r="C67" s="34"/>
      <c r="D67" s="34"/>
      <c r="E67" s="34"/>
      <c r="F67" s="36"/>
      <c r="G67" s="36"/>
      <c r="H67" s="34"/>
      <c r="I67" s="34"/>
      <c r="J67" s="34"/>
      <c r="K67" s="55"/>
    </row>
    <row r="68" spans="1:11" s="82" customFormat="1" ht="15">
      <c r="A68" s="58"/>
      <c r="B68" s="34"/>
      <c r="C68" s="34"/>
      <c r="D68" s="34"/>
      <c r="E68" s="34"/>
      <c r="F68" s="34"/>
      <c r="G68" s="34"/>
      <c r="H68" s="34"/>
      <c r="I68" s="34"/>
      <c r="J68" s="34"/>
      <c r="K68" s="55"/>
    </row>
    <row r="69" spans="1:11" ht="15">
      <c r="A69" s="440" t="s">
        <v>25</v>
      </c>
      <c r="B69" s="441"/>
      <c r="C69" s="25"/>
      <c r="D69" s="25"/>
      <c r="E69" s="25"/>
      <c r="F69" s="25"/>
      <c r="G69" s="25"/>
      <c r="H69" s="33"/>
      <c r="I69" s="33"/>
      <c r="J69" s="37"/>
      <c r="K69" s="56"/>
    </row>
    <row r="70" spans="1:11" ht="15">
      <c r="A70" s="353" t="s">
        <v>45</v>
      </c>
      <c r="B70" s="138">
        <f>+F12</f>
        <v>0</v>
      </c>
      <c r="C70" s="25"/>
      <c r="D70" s="25"/>
      <c r="E70" s="25"/>
      <c r="F70" s="25"/>
      <c r="G70" s="25"/>
      <c r="H70" s="33"/>
      <c r="I70" s="33"/>
      <c r="J70" s="37"/>
      <c r="K70" s="59"/>
    </row>
    <row r="71" spans="1:11" ht="15">
      <c r="A71" s="353" t="s">
        <v>55</v>
      </c>
      <c r="B71" s="138">
        <f>F18</f>
        <v>0</v>
      </c>
      <c r="C71" s="25"/>
      <c r="D71" s="25"/>
      <c r="E71" s="25"/>
      <c r="F71" s="25"/>
      <c r="G71" s="25"/>
      <c r="H71" s="33"/>
      <c r="I71" s="33"/>
      <c r="J71" s="37"/>
      <c r="K71" s="59"/>
    </row>
    <row r="72" spans="1:11" s="82" customFormat="1" ht="15">
      <c r="A72" s="353" t="s">
        <v>46</v>
      </c>
      <c r="B72" s="138">
        <f>F24</f>
        <v>0</v>
      </c>
      <c r="C72" s="25"/>
      <c r="D72" s="25"/>
      <c r="E72" s="25"/>
      <c r="F72" s="25"/>
      <c r="G72" s="25"/>
      <c r="H72" s="33"/>
      <c r="I72" s="33"/>
      <c r="J72" s="37"/>
      <c r="K72" s="59"/>
    </row>
    <row r="73" spans="1:11" s="82" customFormat="1" ht="15">
      <c r="A73" s="353" t="s">
        <v>48</v>
      </c>
      <c r="B73" s="138">
        <f>F30</f>
        <v>0</v>
      </c>
      <c r="C73" s="25"/>
      <c r="D73" s="25"/>
      <c r="E73" s="25"/>
      <c r="F73" s="25"/>
      <c r="G73" s="25"/>
      <c r="H73" s="33"/>
      <c r="I73" s="33"/>
      <c r="J73" s="37"/>
      <c r="K73" s="59"/>
    </row>
    <row r="74" spans="1:11" s="82" customFormat="1" ht="15">
      <c r="A74" s="353" t="s">
        <v>12</v>
      </c>
      <c r="B74" s="138">
        <f>F40</f>
        <v>0</v>
      </c>
      <c r="C74" s="25"/>
      <c r="D74" s="25"/>
      <c r="E74" s="25"/>
      <c r="F74" s="25"/>
      <c r="G74" s="25"/>
      <c r="H74" s="33"/>
      <c r="I74" s="33"/>
      <c r="J74" s="37"/>
      <c r="K74" s="59"/>
    </row>
    <row r="75" spans="1:11" s="82" customFormat="1" ht="15">
      <c r="A75" s="353" t="s">
        <v>41</v>
      </c>
      <c r="B75" s="138">
        <f>F58</f>
        <v>49749600</v>
      </c>
      <c r="C75" s="25"/>
      <c r="D75" s="25"/>
      <c r="E75" s="25"/>
      <c r="F75" s="25"/>
      <c r="G75" s="25"/>
      <c r="H75" s="33"/>
      <c r="I75" s="33"/>
      <c r="J75" s="37"/>
      <c r="K75" s="59"/>
    </row>
    <row r="76" spans="1:11" ht="15">
      <c r="A76" s="371" t="s">
        <v>26</v>
      </c>
      <c r="B76" s="348">
        <f>SUM(B70:B75)</f>
        <v>49749600</v>
      </c>
      <c r="C76" s="25"/>
      <c r="D76" s="25"/>
      <c r="E76" s="25"/>
      <c r="F76" s="25"/>
      <c r="G76" s="25"/>
      <c r="H76" s="33"/>
      <c r="I76" s="33"/>
      <c r="J76" s="25"/>
      <c r="K76" s="61"/>
    </row>
    <row r="77" spans="1:11" ht="15">
      <c r="A77" s="54"/>
      <c r="B77" s="208"/>
      <c r="C77" s="25"/>
      <c r="D77" s="25"/>
      <c r="E77" s="25"/>
      <c r="F77" s="25"/>
      <c r="G77" s="25"/>
      <c r="H77" s="33"/>
      <c r="I77" s="33"/>
      <c r="J77" s="25"/>
      <c r="K77" s="61"/>
    </row>
    <row r="78" spans="1:11" ht="15">
      <c r="A78" s="54"/>
      <c r="B78" s="71"/>
      <c r="C78" s="25"/>
      <c r="D78" s="25"/>
      <c r="E78" s="25"/>
      <c r="F78" s="25"/>
      <c r="G78" s="25"/>
      <c r="H78" s="33"/>
      <c r="I78" s="33"/>
      <c r="J78" s="25"/>
      <c r="K78" s="61"/>
    </row>
    <row r="79" spans="1:11" ht="15">
      <c r="A79" s="62"/>
      <c r="B79" s="49"/>
      <c r="C79" s="25"/>
      <c r="D79" s="25"/>
      <c r="E79" s="25"/>
      <c r="F79" s="25"/>
      <c r="G79" s="25"/>
      <c r="H79" s="33"/>
      <c r="I79" s="33"/>
      <c r="J79" s="25"/>
      <c r="K79" s="63"/>
    </row>
    <row r="80" spans="1:11" ht="15">
      <c r="A80" s="62"/>
      <c r="B80" s="49"/>
      <c r="C80" s="25"/>
      <c r="D80" s="25"/>
      <c r="E80" s="25"/>
      <c r="F80" s="25"/>
      <c r="G80" s="25"/>
      <c r="H80" s="33"/>
      <c r="I80" s="33"/>
      <c r="J80" s="25"/>
      <c r="K80" s="63"/>
    </row>
    <row r="81" spans="1:11" s="82" customFormat="1" ht="15">
      <c r="A81" s="62"/>
      <c r="B81" s="49"/>
      <c r="C81" s="25"/>
      <c r="D81" s="25"/>
      <c r="E81" s="25"/>
      <c r="F81" s="25"/>
      <c r="G81" s="25"/>
      <c r="H81" s="33"/>
      <c r="I81" s="33"/>
      <c r="J81" s="25"/>
      <c r="K81" s="63"/>
    </row>
    <row r="82" spans="1:11" ht="15">
      <c r="A82" s="64"/>
      <c r="B82" s="40"/>
      <c r="C82" s="25"/>
      <c r="D82" s="25"/>
      <c r="E82" s="25"/>
      <c r="F82" s="25"/>
      <c r="G82" s="25"/>
      <c r="H82" s="33"/>
      <c r="I82" s="33"/>
      <c r="J82" s="25"/>
      <c r="K82" s="63"/>
    </row>
    <row r="83" spans="1:11" ht="15">
      <c r="A83" s="440" t="s">
        <v>40</v>
      </c>
      <c r="B83" s="441"/>
      <c r="C83" s="25"/>
      <c r="D83" s="25"/>
      <c r="E83" s="25"/>
      <c r="F83" s="25"/>
      <c r="G83" s="25"/>
      <c r="H83" s="33"/>
      <c r="I83" s="33"/>
      <c r="J83" s="25"/>
      <c r="K83" s="63"/>
    </row>
    <row r="84" spans="1:11" ht="15">
      <c r="A84" s="353" t="s">
        <v>53</v>
      </c>
      <c r="B84" s="138">
        <f>SUMIF($H$10:$H$59,"A45",$F$10:$F$59)</f>
        <v>37000000</v>
      </c>
      <c r="C84" s="25"/>
      <c r="D84" s="25"/>
      <c r="E84" s="25"/>
      <c r="F84" s="25"/>
      <c r="G84" s="25"/>
      <c r="H84" s="33"/>
      <c r="I84" s="33"/>
      <c r="J84" s="25"/>
      <c r="K84" s="63"/>
    </row>
    <row r="85" spans="1:11" ht="15">
      <c r="A85" s="353" t="s">
        <v>52</v>
      </c>
      <c r="B85" s="138">
        <f>SUMIF($H$10:$H$59,"B150",$F$10:$G$59)</f>
        <v>12749600</v>
      </c>
      <c r="C85" s="25"/>
      <c r="D85" s="25"/>
      <c r="E85" s="25"/>
      <c r="F85" s="25"/>
      <c r="G85" s="25"/>
      <c r="H85" s="33"/>
      <c r="I85" s="33"/>
      <c r="J85" s="25"/>
      <c r="K85" s="63"/>
    </row>
    <row r="86" spans="1:11" s="82" customFormat="1" ht="15">
      <c r="A86" s="353" t="s">
        <v>71</v>
      </c>
      <c r="B86" s="138">
        <f>SUMIF($H$10:$H$59,"TBC",$F$10:$G$59)</f>
        <v>0</v>
      </c>
      <c r="C86" s="25"/>
      <c r="D86" s="25"/>
      <c r="E86" s="25"/>
      <c r="F86" s="25"/>
      <c r="G86" s="25"/>
      <c r="H86" s="33"/>
      <c r="I86" s="33"/>
      <c r="J86" s="25"/>
      <c r="K86" s="63"/>
    </row>
    <row r="87" spans="1:11" ht="15">
      <c r="A87" s="371" t="s">
        <v>26</v>
      </c>
      <c r="B87" s="348">
        <f>SUM(B84:B86)</f>
        <v>49749600</v>
      </c>
      <c r="C87" s="25"/>
      <c r="D87" s="25"/>
      <c r="E87" s="25"/>
      <c r="F87" s="25"/>
      <c r="G87" s="25"/>
      <c r="H87" s="33"/>
      <c r="I87" s="33"/>
      <c r="J87" s="25"/>
      <c r="K87" s="162"/>
    </row>
    <row r="88" spans="1:11" ht="15">
      <c r="A88" s="64"/>
      <c r="B88" s="40"/>
      <c r="C88" s="25"/>
      <c r="D88" s="25"/>
      <c r="E88" s="25"/>
      <c r="F88" s="25"/>
      <c r="G88" s="25"/>
      <c r="H88" s="33"/>
      <c r="I88" s="33"/>
      <c r="J88" s="33"/>
      <c r="K88" s="162"/>
    </row>
    <row r="89" spans="1:11" ht="15">
      <c r="A89" s="65"/>
      <c r="B89" s="74"/>
      <c r="C89" s="25"/>
      <c r="D89" s="25"/>
      <c r="E89" s="25"/>
      <c r="F89" s="25"/>
      <c r="G89" s="25"/>
      <c r="H89" s="33"/>
      <c r="I89" s="33"/>
      <c r="J89" s="33"/>
      <c r="K89" s="139"/>
    </row>
    <row r="90" spans="1:11" ht="15">
      <c r="A90" s="54"/>
      <c r="B90" s="208"/>
      <c r="C90" s="25"/>
      <c r="D90" s="25"/>
      <c r="E90" s="25"/>
      <c r="F90" s="25"/>
      <c r="G90" s="25"/>
      <c r="H90" s="33"/>
      <c r="I90" s="33"/>
      <c r="J90" s="33"/>
      <c r="K90" s="139"/>
    </row>
    <row r="91" spans="1:11" ht="15">
      <c r="A91" s="54"/>
      <c r="B91" s="208"/>
      <c r="C91" s="208"/>
      <c r="D91" s="208"/>
      <c r="E91" s="208"/>
      <c r="F91" s="208"/>
      <c r="G91" s="208"/>
      <c r="H91" s="208"/>
      <c r="I91" s="208"/>
      <c r="J91" s="208"/>
      <c r="K91" s="139"/>
    </row>
    <row r="92" spans="1:11" ht="15">
      <c r="A92" s="54"/>
      <c r="B92" s="208"/>
      <c r="C92" s="208"/>
      <c r="D92" s="208"/>
      <c r="E92" s="208"/>
      <c r="F92" s="208"/>
      <c r="G92" s="208"/>
      <c r="H92" s="208"/>
      <c r="I92" s="208"/>
      <c r="J92" s="208"/>
      <c r="K92" s="139"/>
    </row>
    <row r="93" spans="1:11" ht="15">
      <c r="A93" s="54"/>
      <c r="B93" s="208"/>
      <c r="C93" s="208"/>
      <c r="D93" s="208"/>
      <c r="E93" s="208"/>
      <c r="F93" s="208"/>
      <c r="G93" s="208"/>
      <c r="H93" s="208"/>
      <c r="I93" s="208"/>
      <c r="J93" s="208"/>
      <c r="K93" s="209"/>
    </row>
    <row r="94" spans="1:11" ht="15">
      <c r="A94" s="54"/>
      <c r="B94" s="208"/>
      <c r="C94" s="208"/>
      <c r="D94" s="208"/>
      <c r="E94" s="208"/>
      <c r="F94" s="208"/>
      <c r="G94" s="208"/>
      <c r="H94" s="208"/>
      <c r="I94" s="208"/>
      <c r="J94" s="208"/>
      <c r="K94" s="209"/>
    </row>
    <row r="95" spans="1:11" ht="15">
      <c r="A95" s="86" t="s">
        <v>63</v>
      </c>
      <c r="B95" s="117"/>
      <c r="C95" s="117"/>
      <c r="D95" s="117"/>
      <c r="E95" s="117"/>
      <c r="F95" s="117"/>
      <c r="G95" s="117"/>
      <c r="H95" s="118"/>
      <c r="I95" s="117"/>
      <c r="J95" s="117"/>
      <c r="K95" s="119" t="s">
        <v>63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ignoredErrors>
    <ignoredError sqref="F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showGridLines="0" workbookViewId="0" topLeftCell="A1">
      <selection activeCell="G12" sqref="G1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8.7109375" style="82" bestFit="1" customWidth="1"/>
    <col min="7" max="7" width="13.421875" style="0" customWidth="1"/>
    <col min="8" max="8" width="6.7109375" style="0" bestFit="1" customWidth="1"/>
    <col min="9" max="9" width="31.57421875" style="0" customWidth="1"/>
    <col min="10" max="10" width="12.7109375" style="0" customWidth="1"/>
    <col min="11" max="11" width="14.421875" style="0" customWidth="1"/>
  </cols>
  <sheetData>
    <row r="1" spans="1:12" ht="47.25">
      <c r="A1" s="50"/>
      <c r="B1" s="51"/>
      <c r="C1" s="434" t="str">
        <f>+LINEUP!C1</f>
        <v>Williams Brazil</v>
      </c>
      <c r="D1" s="434"/>
      <c r="E1" s="434"/>
      <c r="F1" s="434"/>
      <c r="G1" s="434"/>
      <c r="H1" s="434"/>
      <c r="I1" s="434"/>
      <c r="J1" s="434"/>
      <c r="K1" s="435"/>
      <c r="L1" s="1"/>
    </row>
    <row r="2" spans="1:12" ht="26.25">
      <c r="A2" s="52"/>
      <c r="B2" s="2"/>
      <c r="C2" s="436" t="str">
        <f>+LINEUP!C2</f>
        <v>SUGAR LINE UP edition 20/09/17</v>
      </c>
      <c r="D2" s="436"/>
      <c r="E2" s="436"/>
      <c r="F2" s="436"/>
      <c r="G2" s="436"/>
      <c r="H2" s="436"/>
      <c r="I2" s="436"/>
      <c r="J2" s="436"/>
      <c r="K2" s="437"/>
      <c r="L2" s="3"/>
    </row>
    <row r="3" spans="1:12" ht="15">
      <c r="A3" s="52"/>
      <c r="B3" s="2"/>
      <c r="C3" s="438" t="s">
        <v>80</v>
      </c>
      <c r="D3" s="438"/>
      <c r="E3" s="438"/>
      <c r="F3" s="438"/>
      <c r="G3" s="438"/>
      <c r="H3" s="438"/>
      <c r="I3" s="438"/>
      <c r="J3" s="438"/>
      <c r="K3" s="439"/>
      <c r="L3" s="3"/>
    </row>
    <row r="4" spans="1:12" ht="18" customHeight="1">
      <c r="A4" s="52"/>
      <c r="B4" s="2"/>
      <c r="C4" s="2"/>
      <c r="D4" s="2"/>
      <c r="E4" s="4"/>
      <c r="F4" s="4"/>
      <c r="G4" s="5"/>
      <c r="H4" s="6"/>
      <c r="I4" s="2"/>
      <c r="J4" s="2"/>
      <c r="K4" s="53"/>
      <c r="L4" s="3"/>
    </row>
    <row r="5" spans="1:12" ht="18">
      <c r="A5" s="52"/>
      <c r="B5" s="2"/>
      <c r="C5" s="2"/>
      <c r="D5" s="2"/>
      <c r="E5" s="4"/>
      <c r="F5" s="4"/>
      <c r="G5" s="7"/>
      <c r="H5" s="6"/>
      <c r="I5" s="2"/>
      <c r="J5" s="2"/>
      <c r="K5" s="53"/>
      <c r="L5" s="3"/>
    </row>
    <row r="6" spans="1:11" ht="15">
      <c r="A6" s="310" t="s">
        <v>0</v>
      </c>
      <c r="B6" s="311"/>
      <c r="C6" s="312" t="s">
        <v>1</v>
      </c>
      <c r="D6" s="312" t="s">
        <v>2</v>
      </c>
      <c r="E6" s="312" t="s">
        <v>3</v>
      </c>
      <c r="F6" s="312"/>
      <c r="G6" s="312" t="s">
        <v>5</v>
      </c>
      <c r="H6" s="312" t="s">
        <v>6</v>
      </c>
      <c r="I6" s="312" t="s">
        <v>7</v>
      </c>
      <c r="J6" s="312" t="s">
        <v>8</v>
      </c>
      <c r="K6" s="328"/>
    </row>
    <row r="7" spans="1:11" ht="15">
      <c r="A7" s="369"/>
      <c r="B7" s="370"/>
      <c r="C7" s="208"/>
      <c r="D7" s="208"/>
      <c r="E7" s="208"/>
      <c r="F7" s="208"/>
      <c r="G7" s="208"/>
      <c r="H7" s="47"/>
      <c r="I7" s="47"/>
      <c r="J7" s="208"/>
      <c r="K7" s="288"/>
    </row>
    <row r="8" spans="1:11" s="82" customFormat="1" ht="15">
      <c r="A8" s="125"/>
      <c r="B8" s="319" t="s">
        <v>45</v>
      </c>
      <c r="C8" s="95"/>
      <c r="D8" s="380"/>
      <c r="E8" s="380"/>
      <c r="F8" s="380"/>
      <c r="G8" s="380"/>
      <c r="H8" s="380"/>
      <c r="I8" s="121"/>
      <c r="J8" s="121"/>
      <c r="K8" s="381"/>
    </row>
    <row r="9" spans="1:11" s="82" customFormat="1" ht="15">
      <c r="A9" s="320"/>
      <c r="B9" s="314"/>
      <c r="C9" s="315" t="s">
        <v>59</v>
      </c>
      <c r="D9" s="316"/>
      <c r="E9" s="316"/>
      <c r="F9" s="316"/>
      <c r="G9" s="316"/>
      <c r="H9" s="317"/>
      <c r="I9" s="318"/>
      <c r="J9" s="315"/>
      <c r="K9" s="322"/>
    </row>
    <row r="10" spans="1:12" s="82" customFormat="1" ht="15">
      <c r="A10" s="303" t="s">
        <v>186</v>
      </c>
      <c r="B10" s="398"/>
      <c r="C10" s="259">
        <v>43005</v>
      </c>
      <c r="D10" s="262">
        <v>43006</v>
      </c>
      <c r="E10" s="262">
        <v>43008</v>
      </c>
      <c r="F10" s="208"/>
      <c r="G10" s="87">
        <v>13701080</v>
      </c>
      <c r="H10" s="75" t="s">
        <v>9</v>
      </c>
      <c r="I10" s="75" t="s">
        <v>187</v>
      </c>
      <c r="J10" s="75" t="s">
        <v>11</v>
      </c>
      <c r="K10" s="209"/>
      <c r="L10" s="251"/>
    </row>
    <row r="11" spans="1:11" s="82" customFormat="1" ht="13.5" customHeight="1">
      <c r="A11" s="255"/>
      <c r="B11" s="360"/>
      <c r="C11" s="252"/>
      <c r="D11" s="262"/>
      <c r="E11" s="262"/>
      <c r="F11" s="87"/>
      <c r="G11" s="87"/>
      <c r="H11" s="75"/>
      <c r="I11" s="75"/>
      <c r="J11" s="75"/>
      <c r="K11" s="256"/>
    </row>
    <row r="12" spans="1:11" s="79" customFormat="1" ht="15">
      <c r="A12" s="155"/>
      <c r="B12" s="208"/>
      <c r="C12" s="324" t="s">
        <v>10</v>
      </c>
      <c r="D12" s="383"/>
      <c r="E12" s="383"/>
      <c r="F12" s="383"/>
      <c r="G12" s="327">
        <f>SUM(G10:G10)</f>
        <v>13701080</v>
      </c>
      <c r="H12" s="208"/>
      <c r="I12" s="208"/>
      <c r="J12" s="208"/>
      <c r="K12" s="209"/>
    </row>
    <row r="13" spans="1:11" s="24" customFormat="1" ht="15">
      <c r="A13" s="155"/>
      <c r="B13" s="208"/>
      <c r="C13" s="208"/>
      <c r="D13" s="208"/>
      <c r="E13" s="208"/>
      <c r="F13" s="208"/>
      <c r="G13" s="208"/>
      <c r="H13" s="208"/>
      <c r="I13" s="208"/>
      <c r="J13" s="208"/>
      <c r="K13" s="209"/>
    </row>
    <row r="14" spans="1:13" s="82" customFormat="1" ht="13.5" customHeight="1">
      <c r="A14" s="125"/>
      <c r="B14" s="319" t="s">
        <v>55</v>
      </c>
      <c r="C14" s="95"/>
      <c r="D14" s="413"/>
      <c r="E14" s="413"/>
      <c r="F14" s="413"/>
      <c r="G14" s="413"/>
      <c r="H14" s="121"/>
      <c r="I14" s="121"/>
      <c r="J14" s="413"/>
      <c r="K14" s="414"/>
      <c r="L14" s="251"/>
      <c r="M14" s="276"/>
    </row>
    <row r="15" spans="1:13" s="82" customFormat="1" ht="13.5" customHeight="1">
      <c r="A15" s="320"/>
      <c r="B15" s="314"/>
      <c r="C15" s="315" t="s">
        <v>50</v>
      </c>
      <c r="D15" s="316"/>
      <c r="E15" s="316"/>
      <c r="F15" s="316"/>
      <c r="G15" s="317" t="s">
        <v>57</v>
      </c>
      <c r="H15" s="318" t="s">
        <v>66</v>
      </c>
      <c r="I15" s="315" t="s">
        <v>56</v>
      </c>
      <c r="J15" s="316"/>
      <c r="K15" s="322"/>
      <c r="L15" s="249"/>
      <c r="M15" s="276"/>
    </row>
    <row r="16" spans="1:13" s="46" customFormat="1" ht="13.5" customHeight="1">
      <c r="A16" s="261" t="s">
        <v>66</v>
      </c>
      <c r="K16" s="209"/>
      <c r="L16" s="251"/>
      <c r="M16" s="278"/>
    </row>
    <row r="17" spans="1:13" s="82" customFormat="1" ht="13.5" customHeight="1">
      <c r="A17" s="261"/>
      <c r="B17" s="156"/>
      <c r="C17" s="304"/>
      <c r="D17" s="75"/>
      <c r="E17" s="75"/>
      <c r="F17" s="138"/>
      <c r="G17" s="210"/>
      <c r="H17" s="75"/>
      <c r="I17" s="75"/>
      <c r="J17" s="75"/>
      <c r="K17" s="414"/>
      <c r="L17" s="249"/>
      <c r="M17" s="276"/>
    </row>
    <row r="18" spans="1:13" s="82" customFormat="1" ht="13.5" customHeight="1">
      <c r="A18" s="244"/>
      <c r="B18" s="413"/>
      <c r="C18" s="415" t="s">
        <v>10</v>
      </c>
      <c r="D18" s="416"/>
      <c r="E18" s="416"/>
      <c r="F18" s="376">
        <f>SUM(F17:F17)</f>
        <v>0</v>
      </c>
      <c r="G18" s="327">
        <f>SUM(G16)</f>
        <v>0</v>
      </c>
      <c r="H18" s="413"/>
      <c r="I18" s="413"/>
      <c r="J18" s="413"/>
      <c r="K18" s="414"/>
      <c r="L18" s="249"/>
      <c r="M18" s="276"/>
    </row>
    <row r="19" spans="1:11" s="24" customFormat="1" ht="15">
      <c r="A19" s="155"/>
      <c r="B19" s="208"/>
      <c r="C19" s="208"/>
      <c r="D19" s="208"/>
      <c r="E19" s="208"/>
      <c r="F19" s="208"/>
      <c r="G19" s="208"/>
      <c r="H19" s="208"/>
      <c r="I19" s="208"/>
      <c r="J19" s="208"/>
      <c r="K19" s="209"/>
    </row>
    <row r="20" spans="1:11" s="24" customFormat="1" ht="15" customHeight="1">
      <c r="A20" s="125"/>
      <c r="B20" s="319" t="s">
        <v>46</v>
      </c>
      <c r="C20" s="95"/>
      <c r="D20" s="380"/>
      <c r="E20" s="380"/>
      <c r="F20" s="380"/>
      <c r="G20" s="380"/>
      <c r="H20" s="380"/>
      <c r="I20" s="121"/>
      <c r="J20" s="121"/>
      <c r="K20" s="381"/>
    </row>
    <row r="21" spans="1:11" s="24" customFormat="1" ht="15" customHeight="1">
      <c r="A21" s="320"/>
      <c r="B21" s="314"/>
      <c r="C21" s="315" t="s">
        <v>59</v>
      </c>
      <c r="D21" s="316"/>
      <c r="E21" s="316"/>
      <c r="F21" s="316"/>
      <c r="G21" s="316"/>
      <c r="H21" s="317"/>
      <c r="I21" s="318"/>
      <c r="J21" s="315"/>
      <c r="K21" s="322"/>
    </row>
    <row r="22" spans="1:13" s="46" customFormat="1" ht="13.5" customHeight="1">
      <c r="A22" s="261" t="s">
        <v>66</v>
      </c>
      <c r="K22" s="209"/>
      <c r="L22" s="251"/>
      <c r="M22" s="278"/>
    </row>
    <row r="23" spans="1:11" s="82" customFormat="1" ht="15" customHeight="1">
      <c r="A23" s="254"/>
      <c r="B23" s="380"/>
      <c r="C23" s="252"/>
      <c r="D23" s="259"/>
      <c r="E23" s="259"/>
      <c r="F23" s="87"/>
      <c r="G23" s="87"/>
      <c r="H23" s="75"/>
      <c r="I23" s="75"/>
      <c r="J23" s="75"/>
      <c r="K23" s="256"/>
    </row>
    <row r="24" spans="1:11" s="78" customFormat="1" ht="15" customHeight="1">
      <c r="A24" s="126"/>
      <c r="B24" s="10"/>
      <c r="C24" s="324" t="s">
        <v>10</v>
      </c>
      <c r="D24" s="383"/>
      <c r="E24" s="383"/>
      <c r="F24" s="383"/>
      <c r="G24" s="327">
        <f>SUM(G22:G22)</f>
        <v>0</v>
      </c>
      <c r="H24" s="18"/>
      <c r="I24" s="18"/>
      <c r="J24" s="18"/>
      <c r="K24" s="209"/>
    </row>
    <row r="25" spans="1:11" s="82" customFormat="1" ht="15">
      <c r="A25" s="126"/>
      <c r="B25" s="10"/>
      <c r="C25" s="109"/>
      <c r="D25" s="110"/>
      <c r="E25" s="110"/>
      <c r="F25" s="110"/>
      <c r="G25" s="91"/>
      <c r="H25" s="18"/>
      <c r="I25" s="18"/>
      <c r="J25" s="18"/>
      <c r="K25" s="209"/>
    </row>
    <row r="26" spans="1:11" s="82" customFormat="1" ht="15" customHeight="1">
      <c r="A26" s="125"/>
      <c r="B26" s="319" t="s">
        <v>48</v>
      </c>
      <c r="C26" s="95"/>
      <c r="D26" s="380"/>
      <c r="E26" s="380"/>
      <c r="F26" s="380"/>
      <c r="G26" s="380"/>
      <c r="H26" s="380"/>
      <c r="I26" s="121"/>
      <c r="J26" s="121"/>
      <c r="K26" s="381"/>
    </row>
    <row r="27" spans="1:11" s="82" customFormat="1" ht="13.5" customHeight="1">
      <c r="A27" s="320"/>
      <c r="B27" s="314"/>
      <c r="C27" s="315" t="s">
        <v>50</v>
      </c>
      <c r="D27" s="316"/>
      <c r="E27" s="316"/>
      <c r="F27" s="316"/>
      <c r="G27" s="316"/>
      <c r="H27" s="317"/>
      <c r="I27" s="318"/>
      <c r="J27" s="315"/>
      <c r="K27" s="322"/>
    </row>
    <row r="28" spans="1:11" s="82" customFormat="1" ht="13.5" customHeight="1">
      <c r="A28" s="395" t="s">
        <v>66</v>
      </c>
      <c r="B28" s="44"/>
      <c r="C28" s="143"/>
      <c r="D28" s="143"/>
      <c r="E28" s="144"/>
      <c r="F28" s="144"/>
      <c r="G28" s="145"/>
      <c r="H28" s="80"/>
      <c r="I28" s="80"/>
      <c r="J28" s="80"/>
      <c r="K28" s="209"/>
    </row>
    <row r="29" spans="1:11" s="82" customFormat="1" ht="13.5" customHeight="1">
      <c r="A29" s="124"/>
      <c r="B29" s="44"/>
      <c r="C29" s="143"/>
      <c r="D29" s="143"/>
      <c r="E29" s="144"/>
      <c r="F29" s="144"/>
      <c r="G29" s="145"/>
      <c r="H29" s="80"/>
      <c r="I29" s="80"/>
      <c r="J29" s="80"/>
      <c r="K29" s="209"/>
    </row>
    <row r="30" spans="1:11" s="82" customFormat="1" ht="13.5" customHeight="1">
      <c r="A30" s="245"/>
      <c r="B30" s="10"/>
      <c r="C30" s="324" t="s">
        <v>10</v>
      </c>
      <c r="D30" s="383"/>
      <c r="E30" s="383"/>
      <c r="F30" s="383"/>
      <c r="G30" s="327">
        <f>SUM(G28:G28)</f>
        <v>0</v>
      </c>
      <c r="H30" s="10"/>
      <c r="I30" s="10"/>
      <c r="J30" s="10"/>
      <c r="K30" s="209"/>
    </row>
    <row r="31" spans="1:11" s="82" customFormat="1" ht="15">
      <c r="A31" s="84" t="s">
        <v>16</v>
      </c>
      <c r="B31" s="101"/>
      <c r="C31" s="102"/>
      <c r="D31" s="103"/>
      <c r="E31" s="103"/>
      <c r="F31" s="103"/>
      <c r="G31" s="104"/>
      <c r="H31" s="94"/>
      <c r="I31" s="67"/>
      <c r="J31" s="105"/>
      <c r="K31" s="116" t="s">
        <v>16</v>
      </c>
    </row>
    <row r="32" spans="1:11" s="82" customFormat="1" ht="15">
      <c r="A32" s="83"/>
      <c r="B32" s="72"/>
      <c r="C32" s="73"/>
      <c r="D32" s="13"/>
      <c r="E32" s="13"/>
      <c r="F32" s="13"/>
      <c r="G32" s="417"/>
      <c r="H32" s="19"/>
      <c r="I32" s="123"/>
      <c r="J32" s="70"/>
      <c r="K32" s="418"/>
    </row>
    <row r="33" spans="1:11" s="82" customFormat="1" ht="13.5" customHeight="1">
      <c r="A33" s="125"/>
      <c r="B33" s="319" t="s">
        <v>12</v>
      </c>
      <c r="C33" s="95"/>
      <c r="D33" s="380"/>
      <c r="E33" s="380"/>
      <c r="F33" s="380"/>
      <c r="G33" s="380"/>
      <c r="H33" s="380"/>
      <c r="I33" s="121"/>
      <c r="J33" s="121"/>
      <c r="K33" s="381"/>
    </row>
    <row r="34" spans="1:11" s="82" customFormat="1" ht="13.5" customHeight="1">
      <c r="A34" s="320"/>
      <c r="B34" s="314"/>
      <c r="C34" s="315" t="s">
        <v>13</v>
      </c>
      <c r="D34" s="316"/>
      <c r="E34" s="316"/>
      <c r="F34" s="316"/>
      <c r="G34" s="316"/>
      <c r="H34" s="317"/>
      <c r="I34" s="318"/>
      <c r="J34" s="315"/>
      <c r="K34" s="322"/>
    </row>
    <row r="35" spans="1:11" s="82" customFormat="1" ht="13.5" customHeight="1">
      <c r="A35" s="303" t="s">
        <v>205</v>
      </c>
      <c r="B35" s="360"/>
      <c r="C35" s="252">
        <v>42994</v>
      </c>
      <c r="D35" s="262">
        <v>42998</v>
      </c>
      <c r="E35" s="262">
        <v>42999</v>
      </c>
      <c r="F35" s="208"/>
      <c r="G35" s="87">
        <v>58500000</v>
      </c>
      <c r="H35" s="75" t="s">
        <v>9</v>
      </c>
      <c r="I35" s="75" t="s">
        <v>211</v>
      </c>
      <c r="J35" s="75" t="s">
        <v>15</v>
      </c>
      <c r="K35" s="209"/>
    </row>
    <row r="36" spans="1:11" s="82" customFormat="1" ht="13.5" customHeight="1">
      <c r="A36" s="303" t="s">
        <v>206</v>
      </c>
      <c r="B36" s="360"/>
      <c r="C36" s="252">
        <v>42997</v>
      </c>
      <c r="D36" s="262">
        <v>43002</v>
      </c>
      <c r="E36" s="262">
        <v>43003</v>
      </c>
      <c r="F36" s="208"/>
      <c r="G36" s="87">
        <v>29500000</v>
      </c>
      <c r="H36" s="75" t="s">
        <v>9</v>
      </c>
      <c r="I36" s="75" t="s">
        <v>212</v>
      </c>
      <c r="J36" s="75" t="s">
        <v>85</v>
      </c>
      <c r="K36" s="209"/>
    </row>
    <row r="37" spans="1:11" s="82" customFormat="1" ht="13.5" customHeight="1">
      <c r="A37" s="303" t="s">
        <v>189</v>
      </c>
      <c r="B37" s="360"/>
      <c r="C37" s="252">
        <v>42997</v>
      </c>
      <c r="D37" s="262">
        <v>43003</v>
      </c>
      <c r="E37" s="262">
        <v>43004</v>
      </c>
      <c r="F37" s="208"/>
      <c r="G37" s="87">
        <v>25750000</v>
      </c>
      <c r="H37" s="75" t="s">
        <v>9</v>
      </c>
      <c r="I37" s="75" t="s">
        <v>89</v>
      </c>
      <c r="J37" s="75" t="s">
        <v>136</v>
      </c>
      <c r="K37" s="209"/>
    </row>
    <row r="38" spans="1:11" s="82" customFormat="1" ht="13.5" customHeight="1">
      <c r="A38" s="303" t="s">
        <v>207</v>
      </c>
      <c r="B38" s="360"/>
      <c r="C38" s="252">
        <v>42999</v>
      </c>
      <c r="D38" s="262">
        <v>43004</v>
      </c>
      <c r="E38" s="262">
        <v>43005</v>
      </c>
      <c r="F38" s="208"/>
      <c r="G38" s="87">
        <v>55000000</v>
      </c>
      <c r="H38" s="75" t="s">
        <v>9</v>
      </c>
      <c r="I38" s="75" t="s">
        <v>211</v>
      </c>
      <c r="J38" s="75" t="s">
        <v>68</v>
      </c>
      <c r="K38" s="209"/>
    </row>
    <row r="39" spans="1:11" s="82" customFormat="1" ht="13.5" customHeight="1">
      <c r="A39" s="303" t="s">
        <v>208</v>
      </c>
      <c r="B39" s="360"/>
      <c r="C39" s="252">
        <v>43002</v>
      </c>
      <c r="D39" s="262">
        <v>43005</v>
      </c>
      <c r="E39" s="262">
        <v>43007</v>
      </c>
      <c r="F39" s="208"/>
      <c r="G39" s="87">
        <v>60800000</v>
      </c>
      <c r="H39" s="75" t="s">
        <v>9</v>
      </c>
      <c r="I39" s="75" t="s">
        <v>181</v>
      </c>
      <c r="J39" s="75" t="s">
        <v>68</v>
      </c>
      <c r="K39" s="209"/>
    </row>
    <row r="40" spans="1:11" s="82" customFormat="1" ht="13.5" customHeight="1">
      <c r="A40" s="303" t="s">
        <v>124</v>
      </c>
      <c r="B40" s="398"/>
      <c r="C40" s="259">
        <v>43006</v>
      </c>
      <c r="D40" s="262">
        <v>43007</v>
      </c>
      <c r="E40" s="262">
        <v>43009</v>
      </c>
      <c r="F40" s="208"/>
      <c r="G40" s="87">
        <v>76750000</v>
      </c>
      <c r="H40" s="75" t="s">
        <v>9</v>
      </c>
      <c r="I40" s="75" t="s">
        <v>181</v>
      </c>
      <c r="J40" s="75" t="s">
        <v>82</v>
      </c>
      <c r="K40" s="209"/>
    </row>
    <row r="41" spans="1:11" s="82" customFormat="1" ht="15">
      <c r="A41" s="303" t="s">
        <v>209</v>
      </c>
      <c r="B41" s="398"/>
      <c r="C41" s="259">
        <v>43001</v>
      </c>
      <c r="D41" s="262">
        <v>43009</v>
      </c>
      <c r="E41" s="262">
        <v>43010</v>
      </c>
      <c r="F41" s="208"/>
      <c r="G41" s="87">
        <v>14850000</v>
      </c>
      <c r="H41" s="75" t="s">
        <v>9</v>
      </c>
      <c r="I41" s="75" t="s">
        <v>213</v>
      </c>
      <c r="J41" s="75" t="s">
        <v>68</v>
      </c>
      <c r="K41" s="209"/>
    </row>
    <row r="42" spans="1:11" s="82" customFormat="1" ht="15">
      <c r="A42" s="303" t="s">
        <v>190</v>
      </c>
      <c r="B42" s="398"/>
      <c r="C42" s="259">
        <v>43012</v>
      </c>
      <c r="D42" s="262">
        <v>43012</v>
      </c>
      <c r="E42" s="262">
        <v>43014</v>
      </c>
      <c r="F42" s="208"/>
      <c r="G42" s="87">
        <v>65000000</v>
      </c>
      <c r="H42" s="75" t="s">
        <v>9</v>
      </c>
      <c r="I42" s="75" t="s">
        <v>214</v>
      </c>
      <c r="J42" s="75" t="s">
        <v>68</v>
      </c>
      <c r="K42" s="209"/>
    </row>
    <row r="43" spans="1:11" s="82" customFormat="1" ht="15">
      <c r="A43" s="303" t="s">
        <v>210</v>
      </c>
      <c r="B43" s="398"/>
      <c r="C43" s="259">
        <v>43020</v>
      </c>
      <c r="D43" s="262">
        <v>43020</v>
      </c>
      <c r="E43" s="262">
        <v>43021</v>
      </c>
      <c r="F43" s="208"/>
      <c r="G43" s="87">
        <v>12605000</v>
      </c>
      <c r="H43" s="75" t="s">
        <v>9</v>
      </c>
      <c r="I43" s="75" t="s">
        <v>11</v>
      </c>
      <c r="J43" s="75" t="s">
        <v>68</v>
      </c>
      <c r="K43" s="209"/>
    </row>
    <row r="44" spans="1:11" s="82" customFormat="1" ht="15">
      <c r="A44" s="320"/>
      <c r="B44" s="321"/>
      <c r="C44" s="315" t="s">
        <v>43</v>
      </c>
      <c r="D44" s="316"/>
      <c r="E44" s="316"/>
      <c r="F44" s="316"/>
      <c r="G44" s="316"/>
      <c r="H44" s="317"/>
      <c r="I44" s="318"/>
      <c r="J44" s="315"/>
      <c r="K44" s="322"/>
    </row>
    <row r="45" spans="1:11" s="82" customFormat="1" ht="15" customHeight="1">
      <c r="A45" s="303" t="s">
        <v>146</v>
      </c>
      <c r="B45" s="398"/>
      <c r="C45" s="259">
        <v>42981</v>
      </c>
      <c r="D45" s="262">
        <v>42997</v>
      </c>
      <c r="E45" s="262">
        <v>42998</v>
      </c>
      <c r="F45" s="208"/>
      <c r="G45" s="87">
        <v>56100000</v>
      </c>
      <c r="H45" s="75" t="s">
        <v>9</v>
      </c>
      <c r="I45" s="75" t="s">
        <v>11</v>
      </c>
      <c r="J45" s="75" t="s">
        <v>69</v>
      </c>
      <c r="K45" s="209"/>
    </row>
    <row r="46" spans="1:11" s="82" customFormat="1" ht="15" customHeight="1">
      <c r="A46" s="303" t="s">
        <v>117</v>
      </c>
      <c r="B46" s="398"/>
      <c r="C46" s="259">
        <v>42982</v>
      </c>
      <c r="D46" s="262">
        <v>42998</v>
      </c>
      <c r="E46" s="262">
        <v>42999</v>
      </c>
      <c r="F46" s="208"/>
      <c r="G46" s="87">
        <v>27984000</v>
      </c>
      <c r="H46" s="75" t="s">
        <v>9</v>
      </c>
      <c r="I46" s="75" t="s">
        <v>134</v>
      </c>
      <c r="J46" s="75" t="s">
        <v>76</v>
      </c>
      <c r="K46" s="209"/>
    </row>
    <row r="47" spans="1:11" s="82" customFormat="1" ht="15" customHeight="1">
      <c r="A47" s="303" t="s">
        <v>147</v>
      </c>
      <c r="B47" s="398"/>
      <c r="C47" s="259">
        <v>42983</v>
      </c>
      <c r="D47" s="262">
        <v>42999</v>
      </c>
      <c r="E47" s="262">
        <v>43000</v>
      </c>
      <c r="F47" s="208"/>
      <c r="G47" s="87">
        <v>20000000</v>
      </c>
      <c r="H47" s="75" t="s">
        <v>9</v>
      </c>
      <c r="I47" s="75" t="s">
        <v>92</v>
      </c>
      <c r="J47" s="75" t="s">
        <v>102</v>
      </c>
      <c r="K47" s="209"/>
    </row>
    <row r="48" spans="1:11" s="82" customFormat="1" ht="15" customHeight="1">
      <c r="A48" s="303" t="s">
        <v>169</v>
      </c>
      <c r="B48" s="398"/>
      <c r="C48" s="259">
        <v>42985</v>
      </c>
      <c r="D48" s="262">
        <v>42999</v>
      </c>
      <c r="E48" s="262">
        <v>43000</v>
      </c>
      <c r="F48" s="208"/>
      <c r="G48" s="87">
        <v>47250000</v>
      </c>
      <c r="H48" s="75" t="s">
        <v>9</v>
      </c>
      <c r="I48" s="75" t="s">
        <v>177</v>
      </c>
      <c r="J48" s="75" t="s">
        <v>176</v>
      </c>
      <c r="K48" s="209"/>
    </row>
    <row r="49" spans="1:11" s="82" customFormat="1" ht="15" customHeight="1">
      <c r="A49" s="303" t="s">
        <v>151</v>
      </c>
      <c r="B49" s="398"/>
      <c r="C49" s="259">
        <v>42986</v>
      </c>
      <c r="D49" s="262">
        <v>43000</v>
      </c>
      <c r="E49" s="262">
        <v>43001</v>
      </c>
      <c r="F49" s="208"/>
      <c r="G49" s="87">
        <v>32000000</v>
      </c>
      <c r="H49" s="75" t="s">
        <v>9</v>
      </c>
      <c r="I49" s="75" t="s">
        <v>199</v>
      </c>
      <c r="J49" s="75" t="s">
        <v>15</v>
      </c>
      <c r="K49" s="209"/>
    </row>
    <row r="50" spans="1:11" s="82" customFormat="1" ht="15" customHeight="1">
      <c r="A50" s="303" t="s">
        <v>170</v>
      </c>
      <c r="B50" s="398"/>
      <c r="C50" s="259">
        <v>42990</v>
      </c>
      <c r="D50" s="262">
        <v>43000</v>
      </c>
      <c r="E50" s="262">
        <v>43001</v>
      </c>
      <c r="F50" s="208"/>
      <c r="G50" s="87">
        <v>20400000</v>
      </c>
      <c r="H50" s="75" t="s">
        <v>9</v>
      </c>
      <c r="I50" s="75" t="s">
        <v>153</v>
      </c>
      <c r="J50" s="75" t="s">
        <v>102</v>
      </c>
      <c r="K50" s="209"/>
    </row>
    <row r="51" spans="1:11" s="82" customFormat="1" ht="15" customHeight="1">
      <c r="A51" s="303" t="s">
        <v>171</v>
      </c>
      <c r="B51" s="398"/>
      <c r="C51" s="259">
        <v>42989</v>
      </c>
      <c r="D51" s="262">
        <v>43001</v>
      </c>
      <c r="E51" s="262">
        <v>43002</v>
      </c>
      <c r="F51" s="208"/>
      <c r="G51" s="87">
        <v>25000000</v>
      </c>
      <c r="H51" s="75" t="s">
        <v>9</v>
      </c>
      <c r="I51" s="75" t="s">
        <v>199</v>
      </c>
      <c r="J51" s="75" t="s">
        <v>102</v>
      </c>
      <c r="K51" s="209"/>
    </row>
    <row r="52" spans="1:11" s="82" customFormat="1" ht="15" customHeight="1">
      <c r="A52" s="303" t="s">
        <v>173</v>
      </c>
      <c r="B52" s="398"/>
      <c r="C52" s="259">
        <v>42990</v>
      </c>
      <c r="D52" s="262">
        <v>43001</v>
      </c>
      <c r="E52" s="262">
        <v>43002</v>
      </c>
      <c r="F52" s="208"/>
      <c r="G52" s="87">
        <v>52250000</v>
      </c>
      <c r="H52" s="75" t="s">
        <v>9</v>
      </c>
      <c r="I52" s="75" t="s">
        <v>11</v>
      </c>
      <c r="J52" s="75" t="s">
        <v>69</v>
      </c>
      <c r="K52" s="209"/>
    </row>
    <row r="53" spans="1:11" s="82" customFormat="1" ht="15" customHeight="1">
      <c r="A53" s="303" t="s">
        <v>149</v>
      </c>
      <c r="B53" s="398"/>
      <c r="C53" s="259">
        <v>42990</v>
      </c>
      <c r="D53" s="262">
        <v>43002</v>
      </c>
      <c r="E53" s="262">
        <v>43003</v>
      </c>
      <c r="F53" s="208"/>
      <c r="G53" s="87">
        <v>40660000</v>
      </c>
      <c r="H53" s="75" t="s">
        <v>9</v>
      </c>
      <c r="I53" s="75" t="s">
        <v>153</v>
      </c>
      <c r="J53" s="75" t="s">
        <v>102</v>
      </c>
      <c r="K53" s="209"/>
    </row>
    <row r="54" spans="1:11" s="82" customFormat="1" ht="15" customHeight="1">
      <c r="A54" s="303" t="s">
        <v>172</v>
      </c>
      <c r="B54" s="398"/>
      <c r="C54" s="259">
        <v>42991</v>
      </c>
      <c r="D54" s="262">
        <v>43002</v>
      </c>
      <c r="E54" s="262">
        <v>43003</v>
      </c>
      <c r="F54" s="208"/>
      <c r="G54" s="87">
        <v>35750000</v>
      </c>
      <c r="H54" s="75" t="s">
        <v>9</v>
      </c>
      <c r="I54" s="75" t="s">
        <v>11</v>
      </c>
      <c r="J54" s="75" t="s">
        <v>69</v>
      </c>
      <c r="K54" s="209"/>
    </row>
    <row r="55" spans="1:11" s="82" customFormat="1" ht="15" customHeight="1">
      <c r="A55" s="303" t="s">
        <v>192</v>
      </c>
      <c r="B55" s="398"/>
      <c r="C55" s="259">
        <v>42991</v>
      </c>
      <c r="D55" s="262">
        <v>43003</v>
      </c>
      <c r="E55" s="262">
        <v>43004</v>
      </c>
      <c r="F55" s="208"/>
      <c r="G55" s="87">
        <v>45900000</v>
      </c>
      <c r="H55" s="75" t="s">
        <v>9</v>
      </c>
      <c r="I55" s="75" t="s">
        <v>11</v>
      </c>
      <c r="J55" s="75" t="s">
        <v>69</v>
      </c>
      <c r="K55" s="209"/>
    </row>
    <row r="56" spans="1:11" s="82" customFormat="1" ht="15" customHeight="1">
      <c r="A56" s="303" t="s">
        <v>193</v>
      </c>
      <c r="B56" s="398"/>
      <c r="C56" s="259">
        <v>42994</v>
      </c>
      <c r="D56" s="262">
        <v>43003</v>
      </c>
      <c r="E56" s="262">
        <v>43004</v>
      </c>
      <c r="F56" s="208"/>
      <c r="G56" s="87">
        <v>50000000</v>
      </c>
      <c r="H56" s="75" t="s">
        <v>9</v>
      </c>
      <c r="I56" s="75" t="s">
        <v>195</v>
      </c>
      <c r="J56" s="75" t="s">
        <v>76</v>
      </c>
      <c r="K56" s="209"/>
    </row>
    <row r="57" spans="1:11" s="82" customFormat="1" ht="15" customHeight="1">
      <c r="A57" s="303" t="s">
        <v>150</v>
      </c>
      <c r="B57" s="398"/>
      <c r="C57" s="259">
        <v>42993</v>
      </c>
      <c r="D57" s="262">
        <v>43004</v>
      </c>
      <c r="E57" s="262">
        <v>43005</v>
      </c>
      <c r="F57" s="208"/>
      <c r="G57" s="87">
        <v>44100000</v>
      </c>
      <c r="H57" s="75" t="s">
        <v>9</v>
      </c>
      <c r="I57" s="75" t="s">
        <v>89</v>
      </c>
      <c r="J57" s="75" t="s">
        <v>76</v>
      </c>
      <c r="K57" s="209"/>
    </row>
    <row r="58" spans="1:11" s="82" customFormat="1" ht="15" customHeight="1">
      <c r="A58" s="303" t="s">
        <v>174</v>
      </c>
      <c r="B58" s="398"/>
      <c r="C58" s="259">
        <v>42995</v>
      </c>
      <c r="D58" s="262">
        <v>43004</v>
      </c>
      <c r="E58" s="262">
        <v>43005</v>
      </c>
      <c r="F58" s="208"/>
      <c r="G58" s="87">
        <v>45000000</v>
      </c>
      <c r="H58" s="75" t="s">
        <v>9</v>
      </c>
      <c r="I58" s="75" t="s">
        <v>220</v>
      </c>
      <c r="J58" s="75" t="s">
        <v>219</v>
      </c>
      <c r="K58" s="209"/>
    </row>
    <row r="59" spans="1:11" s="82" customFormat="1" ht="15" customHeight="1">
      <c r="A59" s="303" t="s">
        <v>215</v>
      </c>
      <c r="B59" s="398"/>
      <c r="C59" s="259">
        <v>43000</v>
      </c>
      <c r="D59" s="262">
        <v>43005</v>
      </c>
      <c r="E59" s="262">
        <v>43006</v>
      </c>
      <c r="F59" s="208"/>
      <c r="G59" s="87">
        <v>25500000</v>
      </c>
      <c r="H59" s="75" t="s">
        <v>9</v>
      </c>
      <c r="I59" s="75" t="s">
        <v>11</v>
      </c>
      <c r="J59" s="75" t="s">
        <v>69</v>
      </c>
      <c r="K59" s="209"/>
    </row>
    <row r="60" spans="1:11" s="82" customFormat="1" ht="15" customHeight="1">
      <c r="A60" s="303" t="s">
        <v>216</v>
      </c>
      <c r="B60" s="398"/>
      <c r="C60" s="259">
        <v>43000</v>
      </c>
      <c r="D60" s="262">
        <v>43005</v>
      </c>
      <c r="E60" s="262">
        <v>43006</v>
      </c>
      <c r="F60" s="208"/>
      <c r="G60" s="87">
        <v>67300000</v>
      </c>
      <c r="H60" s="75" t="s">
        <v>9</v>
      </c>
      <c r="I60" s="75" t="s">
        <v>221</v>
      </c>
      <c r="J60" s="75" t="s">
        <v>15</v>
      </c>
      <c r="K60" s="209"/>
    </row>
    <row r="61" spans="1:11" s="82" customFormat="1" ht="15" customHeight="1">
      <c r="A61" s="303" t="s">
        <v>217</v>
      </c>
      <c r="B61" s="398"/>
      <c r="C61" s="259">
        <v>43001</v>
      </c>
      <c r="D61" s="262">
        <v>43006</v>
      </c>
      <c r="E61" s="262">
        <v>43007</v>
      </c>
      <c r="F61" s="208"/>
      <c r="G61" s="87">
        <v>33000000</v>
      </c>
      <c r="H61" s="75" t="s">
        <v>9</v>
      </c>
      <c r="I61" s="75" t="s">
        <v>11</v>
      </c>
      <c r="J61" s="75" t="s">
        <v>15</v>
      </c>
      <c r="K61" s="209"/>
    </row>
    <row r="62" spans="1:11" s="82" customFormat="1" ht="15" customHeight="1">
      <c r="A62" s="303" t="s">
        <v>218</v>
      </c>
      <c r="B62" s="398"/>
      <c r="C62" s="259">
        <v>43001</v>
      </c>
      <c r="D62" s="262">
        <v>43006</v>
      </c>
      <c r="E62" s="262">
        <v>43007</v>
      </c>
      <c r="F62" s="208"/>
      <c r="G62" s="87">
        <v>45600000</v>
      </c>
      <c r="H62" s="75" t="s">
        <v>9</v>
      </c>
      <c r="I62" s="75" t="s">
        <v>177</v>
      </c>
      <c r="J62" s="75" t="s">
        <v>78</v>
      </c>
      <c r="K62" s="209"/>
    </row>
    <row r="63" spans="1:11" s="82" customFormat="1" ht="15" customHeight="1">
      <c r="A63" s="303" t="s">
        <v>194</v>
      </c>
      <c r="B63" s="398"/>
      <c r="C63" s="259">
        <v>43003</v>
      </c>
      <c r="D63" s="262">
        <v>43007</v>
      </c>
      <c r="E63" s="262">
        <v>43008</v>
      </c>
      <c r="F63" s="208"/>
      <c r="G63" s="87">
        <v>25000000</v>
      </c>
      <c r="H63" s="75" t="s">
        <v>9</v>
      </c>
      <c r="I63" s="75" t="s">
        <v>222</v>
      </c>
      <c r="J63" s="75" t="s">
        <v>76</v>
      </c>
      <c r="K63" s="209"/>
    </row>
    <row r="64" spans="1:11" s="82" customFormat="1" ht="15" customHeight="1">
      <c r="A64" s="303" t="s">
        <v>175</v>
      </c>
      <c r="B64" s="398"/>
      <c r="C64" s="259">
        <v>43006</v>
      </c>
      <c r="D64" s="262">
        <v>43008</v>
      </c>
      <c r="E64" s="262">
        <v>43009</v>
      </c>
      <c r="F64" s="208"/>
      <c r="G64" s="87">
        <v>27500000</v>
      </c>
      <c r="H64" s="75" t="s">
        <v>9</v>
      </c>
      <c r="I64" s="75" t="s">
        <v>11</v>
      </c>
      <c r="J64" s="75" t="s">
        <v>69</v>
      </c>
      <c r="K64" s="209"/>
    </row>
    <row r="65" spans="1:11" s="82" customFormat="1" ht="15">
      <c r="A65" s="320"/>
      <c r="B65" s="321"/>
      <c r="C65" s="315" t="s">
        <v>67</v>
      </c>
      <c r="D65" s="316"/>
      <c r="E65" s="316"/>
      <c r="F65" s="316"/>
      <c r="G65" s="316"/>
      <c r="H65" s="317"/>
      <c r="I65" s="318"/>
      <c r="J65" s="315"/>
      <c r="K65" s="322"/>
    </row>
    <row r="66" spans="1:11" s="82" customFormat="1" ht="15">
      <c r="A66" s="303" t="s">
        <v>157</v>
      </c>
      <c r="B66" s="360"/>
      <c r="C66" s="252">
        <v>42986</v>
      </c>
      <c r="D66" s="262">
        <v>42998</v>
      </c>
      <c r="E66" s="262">
        <v>43001</v>
      </c>
      <c r="F66" s="208"/>
      <c r="G66" s="87">
        <v>60000000</v>
      </c>
      <c r="H66" s="75" t="s">
        <v>9</v>
      </c>
      <c r="I66" s="75" t="s">
        <v>11</v>
      </c>
      <c r="J66" s="75" t="s">
        <v>68</v>
      </c>
      <c r="K66" s="209"/>
    </row>
    <row r="67" spans="1:11" s="82" customFormat="1" ht="15">
      <c r="A67" s="303" t="s">
        <v>152</v>
      </c>
      <c r="B67" s="398"/>
      <c r="C67" s="259">
        <v>42992</v>
      </c>
      <c r="D67" s="262">
        <v>43001</v>
      </c>
      <c r="E67" s="262">
        <v>43003</v>
      </c>
      <c r="F67" s="208"/>
      <c r="G67" s="87">
        <v>26300000</v>
      </c>
      <c r="H67" s="75" t="s">
        <v>9</v>
      </c>
      <c r="I67" s="75" t="s">
        <v>154</v>
      </c>
      <c r="J67" s="75" t="s">
        <v>102</v>
      </c>
      <c r="K67" s="209"/>
    </row>
    <row r="68" spans="1:11" s="82" customFormat="1" ht="15">
      <c r="A68" s="303" t="s">
        <v>196</v>
      </c>
      <c r="B68" s="398"/>
      <c r="C68" s="259">
        <v>42995</v>
      </c>
      <c r="D68" s="262">
        <v>43003</v>
      </c>
      <c r="E68" s="262">
        <v>43005</v>
      </c>
      <c r="F68" s="208"/>
      <c r="G68" s="87">
        <v>23700000</v>
      </c>
      <c r="H68" s="75" t="s">
        <v>9</v>
      </c>
      <c r="I68" s="75" t="s">
        <v>199</v>
      </c>
      <c r="J68" s="75" t="s">
        <v>198</v>
      </c>
      <c r="K68" s="209"/>
    </row>
    <row r="69" spans="1:11" s="82" customFormat="1" ht="15">
      <c r="A69" s="303" t="s">
        <v>197</v>
      </c>
      <c r="B69" s="398"/>
      <c r="C69" s="259">
        <v>42998</v>
      </c>
      <c r="D69" s="262">
        <v>43005</v>
      </c>
      <c r="E69" s="262">
        <v>43008</v>
      </c>
      <c r="F69" s="208"/>
      <c r="G69" s="87">
        <v>34793000</v>
      </c>
      <c r="H69" s="75" t="s">
        <v>9</v>
      </c>
      <c r="I69" s="75" t="s">
        <v>89</v>
      </c>
      <c r="J69" s="75" t="s">
        <v>68</v>
      </c>
      <c r="K69" s="209"/>
    </row>
    <row r="70" spans="1:11" s="82" customFormat="1" ht="15">
      <c r="A70" s="303" t="s">
        <v>209</v>
      </c>
      <c r="B70" s="398"/>
      <c r="C70" s="259">
        <v>43001</v>
      </c>
      <c r="D70" s="262">
        <v>43008</v>
      </c>
      <c r="E70" s="262">
        <v>43010</v>
      </c>
      <c r="F70" s="208"/>
      <c r="G70" s="87">
        <v>31350000</v>
      </c>
      <c r="H70" s="75" t="s">
        <v>9</v>
      </c>
      <c r="I70" s="75" t="s">
        <v>213</v>
      </c>
      <c r="J70" s="75" t="s">
        <v>68</v>
      </c>
      <c r="K70" s="209"/>
    </row>
    <row r="71" spans="1:11" s="82" customFormat="1" ht="15">
      <c r="A71" s="303" t="s">
        <v>223</v>
      </c>
      <c r="B71" s="398"/>
      <c r="C71" s="259">
        <v>43008</v>
      </c>
      <c r="D71" s="262">
        <v>43010</v>
      </c>
      <c r="E71" s="262">
        <v>43014</v>
      </c>
      <c r="F71" s="208"/>
      <c r="G71" s="87">
        <v>60000000</v>
      </c>
      <c r="H71" s="75" t="s">
        <v>9</v>
      </c>
      <c r="I71" s="75" t="s">
        <v>181</v>
      </c>
      <c r="J71" s="75" t="s">
        <v>82</v>
      </c>
      <c r="K71" s="209"/>
    </row>
    <row r="72" spans="1:11" ht="15.75" customHeight="1">
      <c r="A72" s="320"/>
      <c r="B72" s="321"/>
      <c r="C72" s="315" t="s">
        <v>17</v>
      </c>
      <c r="D72" s="316"/>
      <c r="E72" s="316"/>
      <c r="F72" s="316"/>
      <c r="G72" s="316"/>
      <c r="H72" s="317"/>
      <c r="I72" s="318"/>
      <c r="J72" s="315"/>
      <c r="K72" s="322"/>
    </row>
    <row r="73" spans="1:11" s="82" customFormat="1" ht="15">
      <c r="A73" s="254" t="s">
        <v>66</v>
      </c>
      <c r="B73" s="208"/>
      <c r="C73" s="259"/>
      <c r="D73" s="262"/>
      <c r="E73" s="262"/>
      <c r="F73" s="208"/>
      <c r="G73" s="87"/>
      <c r="H73" s="75"/>
      <c r="I73" s="75"/>
      <c r="J73" s="75"/>
      <c r="K73" s="127"/>
    </row>
    <row r="74" spans="1:11" s="82" customFormat="1" ht="15">
      <c r="A74" s="320"/>
      <c r="B74" s="321"/>
      <c r="C74" s="315" t="s">
        <v>79</v>
      </c>
      <c r="D74" s="316"/>
      <c r="E74" s="316"/>
      <c r="F74" s="316"/>
      <c r="G74" s="317"/>
      <c r="H74" s="318"/>
      <c r="I74" s="315"/>
      <c r="J74" s="316"/>
      <c r="K74" s="322"/>
    </row>
    <row r="75" spans="1:11" s="82" customFormat="1" ht="15">
      <c r="A75" s="303" t="s">
        <v>196</v>
      </c>
      <c r="B75" s="360"/>
      <c r="C75" s="252">
        <v>42995</v>
      </c>
      <c r="D75" s="262">
        <v>42997</v>
      </c>
      <c r="E75" s="262">
        <v>42998</v>
      </c>
      <c r="F75" s="208"/>
      <c r="G75" s="87">
        <v>23034000</v>
      </c>
      <c r="H75" s="75" t="s">
        <v>9</v>
      </c>
      <c r="I75" s="75" t="s">
        <v>199</v>
      </c>
      <c r="J75" s="75" t="s">
        <v>225</v>
      </c>
      <c r="K75" s="127"/>
    </row>
    <row r="76" spans="1:11" s="82" customFormat="1" ht="15">
      <c r="A76" s="303" t="s">
        <v>197</v>
      </c>
      <c r="B76" s="360"/>
      <c r="C76" s="252">
        <v>42998</v>
      </c>
      <c r="D76" s="262">
        <v>42998</v>
      </c>
      <c r="E76" s="262">
        <v>42999</v>
      </c>
      <c r="F76" s="208"/>
      <c r="G76" s="87">
        <v>25000000</v>
      </c>
      <c r="H76" s="75" t="s">
        <v>9</v>
      </c>
      <c r="I76" s="75" t="s">
        <v>89</v>
      </c>
      <c r="J76" s="75" t="s">
        <v>68</v>
      </c>
      <c r="K76" s="127"/>
    </row>
    <row r="77" spans="1:11" s="82" customFormat="1" ht="15">
      <c r="A77" s="303" t="s">
        <v>150</v>
      </c>
      <c r="B77" s="360"/>
      <c r="C77" s="252">
        <v>42993</v>
      </c>
      <c r="D77" s="262">
        <v>42999</v>
      </c>
      <c r="E77" s="262">
        <v>43000</v>
      </c>
      <c r="F77" s="208"/>
      <c r="G77" s="87">
        <v>15000000</v>
      </c>
      <c r="H77" s="75" t="s">
        <v>9</v>
      </c>
      <c r="I77" s="75" t="s">
        <v>89</v>
      </c>
      <c r="J77" s="75" t="s">
        <v>76</v>
      </c>
      <c r="K77" s="127"/>
    </row>
    <row r="78" spans="1:11" s="82" customFormat="1" ht="15">
      <c r="A78" s="303" t="s">
        <v>189</v>
      </c>
      <c r="B78" s="360"/>
      <c r="C78" s="252">
        <v>42997</v>
      </c>
      <c r="D78" s="262">
        <v>43000</v>
      </c>
      <c r="E78" s="262">
        <v>43002</v>
      </c>
      <c r="F78" s="208"/>
      <c r="G78" s="87">
        <v>32000000</v>
      </c>
      <c r="H78" s="75" t="s">
        <v>9</v>
      </c>
      <c r="I78" s="75" t="s">
        <v>89</v>
      </c>
      <c r="J78" s="75" t="s">
        <v>136</v>
      </c>
      <c r="K78" s="127"/>
    </row>
    <row r="79" spans="1:11" s="82" customFormat="1" ht="15">
      <c r="A79" s="303" t="s">
        <v>218</v>
      </c>
      <c r="B79" s="360"/>
      <c r="C79" s="252">
        <v>43001</v>
      </c>
      <c r="D79" s="262">
        <v>43002</v>
      </c>
      <c r="E79" s="262">
        <v>43004</v>
      </c>
      <c r="F79" s="208"/>
      <c r="G79" s="87">
        <v>30000000</v>
      </c>
      <c r="H79" s="75" t="s">
        <v>9</v>
      </c>
      <c r="I79" s="75" t="s">
        <v>177</v>
      </c>
      <c r="J79" s="75" t="s">
        <v>78</v>
      </c>
      <c r="K79" s="127"/>
    </row>
    <row r="80" spans="1:11" s="82" customFormat="1" ht="15">
      <c r="A80" s="303" t="s">
        <v>224</v>
      </c>
      <c r="B80" s="360"/>
      <c r="C80" s="252">
        <v>43008</v>
      </c>
      <c r="D80" s="262">
        <v>43008</v>
      </c>
      <c r="E80" s="262">
        <v>43009</v>
      </c>
      <c r="F80" s="208"/>
      <c r="G80" s="87">
        <v>20000000</v>
      </c>
      <c r="H80" s="75" t="s">
        <v>9</v>
      </c>
      <c r="I80" s="75" t="s">
        <v>89</v>
      </c>
      <c r="J80" s="75" t="s">
        <v>76</v>
      </c>
      <c r="K80" s="127"/>
    </row>
    <row r="81" spans="1:11" s="82" customFormat="1" ht="15">
      <c r="A81" s="303"/>
      <c r="B81" s="398"/>
      <c r="C81" s="259"/>
      <c r="D81" s="262"/>
      <c r="E81" s="262"/>
      <c r="F81" s="208"/>
      <c r="G81" s="87"/>
      <c r="H81" s="75"/>
      <c r="I81" s="75"/>
      <c r="J81" s="75"/>
      <c r="K81" s="127"/>
    </row>
    <row r="82" spans="1:11" s="82" customFormat="1" ht="15">
      <c r="A82" s="125"/>
      <c r="B82" s="20"/>
      <c r="C82" s="324" t="s">
        <v>10</v>
      </c>
      <c r="D82" s="383"/>
      <c r="E82" s="383"/>
      <c r="F82" s="383"/>
      <c r="G82" s="327">
        <f>SUM(G34:G80)</f>
        <v>1546226000</v>
      </c>
      <c r="H82" s="19"/>
      <c r="I82" s="19"/>
      <c r="J82" s="108"/>
      <c r="K82" s="202"/>
    </row>
    <row r="83" spans="1:11" s="82" customFormat="1" ht="15">
      <c r="A83" s="54"/>
      <c r="B83" s="208"/>
      <c r="C83" s="208"/>
      <c r="D83" s="208"/>
      <c r="E83" s="208"/>
      <c r="F83" s="208"/>
      <c r="G83" s="208"/>
      <c r="H83" s="208"/>
      <c r="I83" s="208"/>
      <c r="J83" s="208"/>
      <c r="K83" s="209"/>
    </row>
    <row r="84" spans="1:11" s="82" customFormat="1" ht="15">
      <c r="A84" s="125"/>
      <c r="B84" s="319" t="s">
        <v>41</v>
      </c>
      <c r="C84" s="95"/>
      <c r="D84" s="380"/>
      <c r="E84" s="380"/>
      <c r="F84" s="380"/>
      <c r="G84" s="380"/>
      <c r="H84" s="380"/>
      <c r="I84" s="121"/>
      <c r="J84" s="121"/>
      <c r="K84" s="381"/>
    </row>
    <row r="85" spans="1:11" s="82" customFormat="1" ht="15">
      <c r="A85" s="320"/>
      <c r="B85" s="314"/>
      <c r="C85" s="315" t="s">
        <v>20</v>
      </c>
      <c r="D85" s="316"/>
      <c r="E85" s="316"/>
      <c r="F85" s="316"/>
      <c r="G85" s="316"/>
      <c r="H85" s="317"/>
      <c r="I85" s="318"/>
      <c r="J85" s="315"/>
      <c r="K85" s="322"/>
    </row>
    <row r="86" spans="1:11" s="82" customFormat="1" ht="15.75" customHeight="1">
      <c r="A86" s="125" t="s">
        <v>158</v>
      </c>
      <c r="C86" s="252">
        <v>42988</v>
      </c>
      <c r="D86" s="262">
        <v>42997</v>
      </c>
      <c r="E86" s="262">
        <v>43001</v>
      </c>
      <c r="F86" s="138"/>
      <c r="G86" s="138">
        <v>49000000</v>
      </c>
      <c r="H86" s="19" t="s">
        <v>9</v>
      </c>
      <c r="I86" s="75" t="s">
        <v>161</v>
      </c>
      <c r="J86" s="11" t="s">
        <v>76</v>
      </c>
      <c r="K86" s="256"/>
    </row>
    <row r="87" spans="1:11" s="82" customFormat="1" ht="15.75" customHeight="1">
      <c r="A87" s="125" t="s">
        <v>226</v>
      </c>
      <c r="C87" s="252">
        <v>43005</v>
      </c>
      <c r="D87" s="262">
        <v>43005</v>
      </c>
      <c r="E87" s="262">
        <v>43008</v>
      </c>
      <c r="F87" s="138"/>
      <c r="G87" s="138">
        <v>31500000</v>
      </c>
      <c r="H87" s="19" t="s">
        <v>9</v>
      </c>
      <c r="I87" s="75" t="s">
        <v>11</v>
      </c>
      <c r="J87" s="11" t="s">
        <v>227</v>
      </c>
      <c r="K87" s="256"/>
    </row>
    <row r="88" spans="1:11" s="82" customFormat="1" ht="15.75" customHeight="1">
      <c r="A88" s="125" t="s">
        <v>224</v>
      </c>
      <c r="C88" s="252">
        <v>43008</v>
      </c>
      <c r="D88" s="262">
        <v>43008</v>
      </c>
      <c r="E88" s="262">
        <v>43011</v>
      </c>
      <c r="F88" s="138"/>
      <c r="G88" s="138">
        <v>40950000</v>
      </c>
      <c r="H88" s="19" t="s">
        <v>9</v>
      </c>
      <c r="I88" s="75" t="s">
        <v>11</v>
      </c>
      <c r="J88" s="11" t="s">
        <v>76</v>
      </c>
      <c r="K88" s="256"/>
    </row>
    <row r="89" spans="1:11" ht="15">
      <c r="A89" s="320"/>
      <c r="B89" s="321"/>
      <c r="C89" s="315" t="s">
        <v>21</v>
      </c>
      <c r="D89" s="316"/>
      <c r="E89" s="316"/>
      <c r="F89" s="316"/>
      <c r="G89" s="316"/>
      <c r="H89" s="317"/>
      <c r="I89" s="318"/>
      <c r="J89" s="315"/>
      <c r="K89" s="322"/>
    </row>
    <row r="90" spans="1:11" s="82" customFormat="1" ht="15">
      <c r="A90" s="303" t="s">
        <v>164</v>
      </c>
      <c r="C90" s="252">
        <v>42989</v>
      </c>
      <c r="D90" s="262">
        <v>42997</v>
      </c>
      <c r="E90" s="262">
        <v>42999</v>
      </c>
      <c r="F90" s="138"/>
      <c r="G90" s="138">
        <v>29850000</v>
      </c>
      <c r="H90" s="19" t="s">
        <v>9</v>
      </c>
      <c r="I90" s="11" t="s">
        <v>86</v>
      </c>
      <c r="J90" s="75" t="s">
        <v>90</v>
      </c>
      <c r="K90" s="127"/>
    </row>
    <row r="91" spans="1:11" s="82" customFormat="1" ht="15">
      <c r="A91" s="303" t="s">
        <v>200</v>
      </c>
      <c r="C91" s="252">
        <v>42994</v>
      </c>
      <c r="D91" s="262">
        <v>42999</v>
      </c>
      <c r="E91" s="262">
        <v>43001</v>
      </c>
      <c r="F91" s="138"/>
      <c r="G91" s="138">
        <v>42000000</v>
      </c>
      <c r="H91" s="19" t="s">
        <v>9</v>
      </c>
      <c r="I91" s="11" t="s">
        <v>83</v>
      </c>
      <c r="J91" s="75" t="s">
        <v>68</v>
      </c>
      <c r="K91" s="127"/>
    </row>
    <row r="92" spans="1:11" ht="15">
      <c r="A92" s="124"/>
      <c r="B92" s="21"/>
      <c r="C92" s="324" t="s">
        <v>10</v>
      </c>
      <c r="D92" s="383"/>
      <c r="E92" s="383"/>
      <c r="F92" s="383"/>
      <c r="G92" s="327">
        <f>SUM(G86:G91)</f>
        <v>193300000</v>
      </c>
      <c r="H92" s="123"/>
      <c r="I92" s="123"/>
      <c r="J92" s="18"/>
      <c r="K92" s="357"/>
    </row>
    <row r="93" spans="1:11" ht="15">
      <c r="A93" s="124"/>
      <c r="B93" s="21"/>
      <c r="C93" s="69"/>
      <c r="D93" s="69"/>
      <c r="E93" s="69"/>
      <c r="F93" s="69"/>
      <c r="G93" s="48"/>
      <c r="H93" s="123"/>
      <c r="I93" s="123"/>
      <c r="J93" s="18"/>
      <c r="K93" s="357"/>
    </row>
    <row r="94" spans="1:11" ht="15">
      <c r="A94" s="129"/>
      <c r="B94" s="72"/>
      <c r="C94" s="73"/>
      <c r="D94" s="13"/>
      <c r="E94" s="13"/>
      <c r="F94" s="13"/>
      <c r="G94" s="15"/>
      <c r="H94" s="15"/>
      <c r="I94" s="19"/>
      <c r="J94" s="108"/>
      <c r="K94" s="357"/>
    </row>
    <row r="95" spans="1:11" ht="15">
      <c r="A95" s="54"/>
      <c r="B95" s="336" t="s">
        <v>24</v>
      </c>
      <c r="C95" s="337" t="s">
        <v>10</v>
      </c>
      <c r="D95" s="338"/>
      <c r="E95" s="338"/>
      <c r="F95" s="338"/>
      <c r="G95" s="339">
        <f>SUM(G92,G82,G30,G24,G12)</f>
        <v>1753227080</v>
      </c>
      <c r="H95" s="19"/>
      <c r="I95" s="123"/>
      <c r="J95" s="70"/>
      <c r="K95" s="357"/>
    </row>
    <row r="96" spans="1:11" ht="15">
      <c r="A96" s="54"/>
      <c r="B96" s="290"/>
      <c r="C96" s="291"/>
      <c r="D96" s="292"/>
      <c r="E96" s="292"/>
      <c r="F96" s="292"/>
      <c r="G96" s="293"/>
      <c r="H96" s="19"/>
      <c r="I96" s="123"/>
      <c r="J96" s="70"/>
      <c r="K96" s="357"/>
    </row>
    <row r="97" spans="1:11" ht="15">
      <c r="A97" s="54"/>
      <c r="B97" s="30"/>
      <c r="C97" s="289"/>
      <c r="D97" s="109"/>
      <c r="E97" s="109"/>
      <c r="F97" s="109"/>
      <c r="G97" s="91"/>
      <c r="H97" s="19"/>
      <c r="I97" s="123"/>
      <c r="J97" s="70"/>
      <c r="K97" s="357"/>
    </row>
    <row r="98" spans="1:11" ht="15">
      <c r="A98" s="54"/>
      <c r="B98" s="30"/>
      <c r="C98" s="289"/>
      <c r="D98" s="109"/>
      <c r="E98" s="109"/>
      <c r="F98" s="109"/>
      <c r="G98" s="91"/>
      <c r="H98" s="19"/>
      <c r="I98" s="123"/>
      <c r="J98" s="70"/>
      <c r="K98" s="357"/>
    </row>
    <row r="99" spans="1:11" ht="15">
      <c r="A99" s="54"/>
      <c r="B99" s="30"/>
      <c r="C99" s="289"/>
      <c r="D99" s="109"/>
      <c r="E99" s="109"/>
      <c r="F99" s="109"/>
      <c r="G99" s="91"/>
      <c r="H99" s="19"/>
      <c r="I99" s="123"/>
      <c r="J99" s="70"/>
      <c r="K99" s="357"/>
    </row>
    <row r="100" spans="1:11" ht="15">
      <c r="A100" s="84" t="s">
        <v>18</v>
      </c>
      <c r="B100" s="101"/>
      <c r="C100" s="102"/>
      <c r="D100" s="103"/>
      <c r="E100" s="103"/>
      <c r="F100" s="103"/>
      <c r="G100" s="104"/>
      <c r="H100" s="94"/>
      <c r="I100" s="67"/>
      <c r="J100" s="105"/>
      <c r="K100" s="116" t="s">
        <v>65</v>
      </c>
    </row>
    <row r="101" spans="1:11" ht="15">
      <c r="A101" s="280"/>
      <c r="B101" s="281"/>
      <c r="C101" s="282"/>
      <c r="D101" s="283"/>
      <c r="E101" s="283"/>
      <c r="F101" s="283"/>
      <c r="G101" s="284"/>
      <c r="H101" s="266"/>
      <c r="I101" s="285"/>
      <c r="J101" s="286"/>
      <c r="K101" s="287"/>
    </row>
    <row r="102" spans="1:11" ht="47.25">
      <c r="A102" s="57"/>
      <c r="B102" s="31"/>
      <c r="C102" s="25"/>
      <c r="D102" s="25"/>
      <c r="E102" s="25"/>
      <c r="F102" s="25"/>
      <c r="G102" s="32" t="str">
        <f>+C1</f>
        <v>Williams Brazil</v>
      </c>
      <c r="H102" s="33"/>
      <c r="I102" s="33"/>
      <c r="J102" s="33"/>
      <c r="K102" s="55"/>
    </row>
    <row r="103" spans="1:11" ht="25.5">
      <c r="A103" s="58"/>
      <c r="B103" s="30"/>
      <c r="C103" s="34"/>
      <c r="D103" s="34"/>
      <c r="E103" s="34"/>
      <c r="F103" s="34"/>
      <c r="G103" s="358" t="str">
        <f>+C2</f>
        <v>SUGAR LINE UP edition 20/09/17</v>
      </c>
      <c r="H103" s="34"/>
      <c r="I103" s="34"/>
      <c r="J103" s="34"/>
      <c r="K103" s="55"/>
    </row>
    <row r="104" spans="1:11" ht="15">
      <c r="A104" s="58"/>
      <c r="B104" s="34"/>
      <c r="C104" s="34"/>
      <c r="D104" s="34"/>
      <c r="E104" s="34"/>
      <c r="F104" s="34"/>
      <c r="G104" s="34"/>
      <c r="H104" s="34"/>
      <c r="I104" s="34"/>
      <c r="J104" s="34"/>
      <c r="K104" s="357"/>
    </row>
    <row r="105" spans="1:11" ht="15">
      <c r="A105" s="58"/>
      <c r="B105" s="34"/>
      <c r="C105" s="34"/>
      <c r="D105" s="34"/>
      <c r="E105" s="34"/>
      <c r="F105" s="34"/>
      <c r="G105" s="34"/>
      <c r="H105" s="34"/>
      <c r="I105" s="34"/>
      <c r="J105" s="34"/>
      <c r="K105" s="357"/>
    </row>
    <row r="106" spans="1:11" ht="15">
      <c r="A106" s="58"/>
      <c r="B106" s="34"/>
      <c r="C106" s="34"/>
      <c r="D106" s="34"/>
      <c r="E106" s="34"/>
      <c r="F106" s="34"/>
      <c r="G106" s="34"/>
      <c r="H106" s="34"/>
      <c r="I106" s="34"/>
      <c r="J106" s="34"/>
      <c r="K106" s="59"/>
    </row>
    <row r="107" spans="1:11" ht="15">
      <c r="A107" s="58"/>
      <c r="B107" s="34"/>
      <c r="C107" s="34"/>
      <c r="D107" s="34"/>
      <c r="E107" s="34"/>
      <c r="F107" s="34"/>
      <c r="G107" s="34"/>
      <c r="H107" s="34"/>
      <c r="I107" s="34"/>
      <c r="J107" s="34"/>
      <c r="K107" s="59"/>
    </row>
    <row r="108" spans="1:11" s="82" customFormat="1" ht="15">
      <c r="A108" s="440" t="s">
        <v>25</v>
      </c>
      <c r="B108" s="441"/>
      <c r="C108" s="25"/>
      <c r="D108" s="25"/>
      <c r="E108" s="25"/>
      <c r="F108" s="25"/>
      <c r="G108" s="25"/>
      <c r="H108" s="33"/>
      <c r="I108" s="33"/>
      <c r="J108" s="37"/>
      <c r="K108" s="59"/>
    </row>
    <row r="109" spans="1:11" ht="15">
      <c r="A109" s="353" t="s">
        <v>45</v>
      </c>
      <c r="B109" s="138">
        <f>G12</f>
        <v>13701080</v>
      </c>
      <c r="C109" s="25"/>
      <c r="D109" s="25"/>
      <c r="E109" s="25"/>
      <c r="F109" s="25"/>
      <c r="G109" s="25"/>
      <c r="H109" s="33"/>
      <c r="I109" s="33"/>
      <c r="J109" s="37"/>
      <c r="K109" s="59"/>
    </row>
    <row r="110" spans="1:11" ht="15">
      <c r="A110" s="353" t="s">
        <v>46</v>
      </c>
      <c r="B110" s="138">
        <f>G24</f>
        <v>0</v>
      </c>
      <c r="C110" s="25"/>
      <c r="D110" s="25"/>
      <c r="E110" s="25"/>
      <c r="F110" s="25"/>
      <c r="G110" s="25"/>
      <c r="H110" s="33"/>
      <c r="I110" s="33"/>
      <c r="J110" s="37"/>
      <c r="K110" s="59"/>
    </row>
    <row r="111" spans="1:11" ht="15">
      <c r="A111" s="353" t="s">
        <v>12</v>
      </c>
      <c r="B111" s="138">
        <f>+G82</f>
        <v>1546226000</v>
      </c>
      <c r="C111" s="25"/>
      <c r="D111" s="25"/>
      <c r="E111" s="25"/>
      <c r="F111" s="25"/>
      <c r="G111" s="25"/>
      <c r="H111" s="33"/>
      <c r="I111" s="33"/>
      <c r="J111" s="25"/>
      <c r="K111" s="61"/>
    </row>
    <row r="112" spans="1:11" ht="15">
      <c r="A112" s="353" t="s">
        <v>41</v>
      </c>
      <c r="B112" s="138">
        <f>G92</f>
        <v>193300000</v>
      </c>
      <c r="C112" s="25"/>
      <c r="D112" s="25"/>
      <c r="E112" s="25"/>
      <c r="F112" s="25"/>
      <c r="G112" s="25"/>
      <c r="H112" s="33"/>
      <c r="I112" s="33"/>
      <c r="J112" s="25"/>
      <c r="K112" s="61"/>
    </row>
    <row r="113" spans="1:11" ht="15">
      <c r="A113" s="371" t="s">
        <v>26</v>
      </c>
      <c r="B113" s="348">
        <f>SUM(B109:B112)</f>
        <v>1753227080</v>
      </c>
      <c r="C113" s="25"/>
      <c r="D113" s="25"/>
      <c r="E113" s="25"/>
      <c r="F113" s="25"/>
      <c r="G113" s="25"/>
      <c r="H113" s="33"/>
      <c r="I113" s="33"/>
      <c r="J113" s="25"/>
      <c r="K113" s="61"/>
    </row>
    <row r="114" spans="1:11" ht="15">
      <c r="A114" s="54"/>
      <c r="B114" s="208"/>
      <c r="C114" s="25"/>
      <c r="D114" s="25"/>
      <c r="E114" s="25"/>
      <c r="F114" s="25"/>
      <c r="G114" s="25"/>
      <c r="H114" s="33"/>
      <c r="I114" s="33"/>
      <c r="J114" s="25"/>
      <c r="K114" s="209"/>
    </row>
    <row r="115" spans="1:11" ht="15">
      <c r="A115" s="54"/>
      <c r="B115" s="71"/>
      <c r="C115" s="25"/>
      <c r="D115" s="25"/>
      <c r="E115" s="25"/>
      <c r="F115" s="25"/>
      <c r="G115" s="25"/>
      <c r="H115" s="33"/>
      <c r="I115" s="33"/>
      <c r="J115" s="25"/>
      <c r="K115" s="209"/>
    </row>
    <row r="116" spans="1:11" ht="15">
      <c r="A116" s="60"/>
      <c r="B116" s="38"/>
      <c r="C116" s="25"/>
      <c r="D116" s="25"/>
      <c r="E116" s="25"/>
      <c r="F116" s="25"/>
      <c r="G116" s="25"/>
      <c r="H116" s="33"/>
      <c r="I116" s="33"/>
      <c r="J116" s="25"/>
      <c r="K116" s="63"/>
    </row>
    <row r="117" spans="1:11" ht="15">
      <c r="A117" s="60"/>
      <c r="B117" s="39"/>
      <c r="C117" s="25"/>
      <c r="D117" s="25"/>
      <c r="E117" s="25"/>
      <c r="F117" s="25"/>
      <c r="G117" s="25"/>
      <c r="H117" s="33"/>
      <c r="I117" s="33"/>
      <c r="J117" s="25"/>
      <c r="K117" s="63"/>
    </row>
    <row r="118" spans="1:11" ht="15">
      <c r="A118" s="60"/>
      <c r="B118" s="39"/>
      <c r="C118" s="25"/>
      <c r="D118" s="25"/>
      <c r="E118" s="25"/>
      <c r="F118" s="25"/>
      <c r="G118" s="25"/>
      <c r="H118" s="33"/>
      <c r="I118" s="33"/>
      <c r="J118" s="25"/>
      <c r="K118" s="63"/>
    </row>
    <row r="119" spans="1:11" ht="15">
      <c r="A119" s="60"/>
      <c r="B119" s="39"/>
      <c r="C119" s="25"/>
      <c r="D119" s="25"/>
      <c r="E119" s="25"/>
      <c r="F119" s="25"/>
      <c r="G119" s="25"/>
      <c r="H119" s="33"/>
      <c r="I119" s="33"/>
      <c r="J119" s="25"/>
      <c r="K119" s="63"/>
    </row>
    <row r="120" spans="1:11" ht="15">
      <c r="A120" s="62"/>
      <c r="B120" s="49"/>
      <c r="C120" s="25"/>
      <c r="D120" s="25"/>
      <c r="E120" s="25"/>
      <c r="F120" s="25"/>
      <c r="G120" s="25"/>
      <c r="H120" s="33"/>
      <c r="I120" s="33"/>
      <c r="J120" s="25"/>
      <c r="K120" s="66"/>
    </row>
    <row r="121" spans="1:11" ht="15">
      <c r="A121" s="54"/>
      <c r="B121" s="208"/>
      <c r="C121" s="208"/>
      <c r="D121" s="208"/>
      <c r="E121" s="208"/>
      <c r="F121" s="208"/>
      <c r="G121" s="208"/>
      <c r="H121" s="208"/>
      <c r="I121" s="208"/>
      <c r="J121" s="208"/>
      <c r="K121" s="209"/>
    </row>
    <row r="122" spans="1:11" ht="15">
      <c r="A122" s="54"/>
      <c r="B122" s="208"/>
      <c r="C122" s="208"/>
      <c r="D122" s="208"/>
      <c r="E122" s="208"/>
      <c r="F122" s="208"/>
      <c r="G122" s="208"/>
      <c r="H122" s="208"/>
      <c r="I122" s="208"/>
      <c r="J122" s="208"/>
      <c r="K122" s="209"/>
    </row>
    <row r="123" spans="1:11" ht="15">
      <c r="A123" s="64"/>
      <c r="B123" s="130"/>
      <c r="C123" s="25"/>
      <c r="D123" s="25"/>
      <c r="E123" s="25"/>
      <c r="F123" s="25"/>
      <c r="G123" s="25"/>
      <c r="H123" s="33"/>
      <c r="I123" s="33"/>
      <c r="J123" s="33"/>
      <c r="K123" s="209"/>
    </row>
    <row r="124" spans="1:11" ht="15">
      <c r="A124" s="65"/>
      <c r="B124" s="41"/>
      <c r="C124" s="41"/>
      <c r="D124" s="41"/>
      <c r="E124" s="41"/>
      <c r="F124" s="41"/>
      <c r="G124" s="41"/>
      <c r="H124" s="42"/>
      <c r="I124" s="41"/>
      <c r="J124" s="41"/>
      <c r="K124" s="209"/>
    </row>
    <row r="125" spans="1:11" ht="15">
      <c r="A125" s="54"/>
      <c r="B125" s="208"/>
      <c r="C125" s="208"/>
      <c r="D125" s="208"/>
      <c r="E125" s="208"/>
      <c r="F125" s="208"/>
      <c r="G125" s="208"/>
      <c r="H125" s="208"/>
      <c r="I125" s="208"/>
      <c r="J125" s="208"/>
      <c r="K125" s="209"/>
    </row>
    <row r="126" spans="1:11" ht="15">
      <c r="A126" s="54"/>
      <c r="B126" s="208"/>
      <c r="C126" s="208"/>
      <c r="D126" s="208"/>
      <c r="E126" s="208"/>
      <c r="F126" s="208"/>
      <c r="G126" s="208"/>
      <c r="H126" s="208"/>
      <c r="I126" s="208"/>
      <c r="J126" s="208"/>
      <c r="K126" s="209"/>
    </row>
    <row r="127" spans="1:11" ht="15">
      <c r="A127" s="54"/>
      <c r="B127" s="208"/>
      <c r="C127" s="208"/>
      <c r="D127" s="208"/>
      <c r="E127" s="208"/>
      <c r="F127" s="208"/>
      <c r="G127" s="208"/>
      <c r="H127" s="208"/>
      <c r="I127" s="208"/>
      <c r="J127" s="208"/>
      <c r="K127" s="209"/>
    </row>
    <row r="128" spans="1:11" ht="15">
      <c r="A128" s="54"/>
      <c r="B128" s="208"/>
      <c r="C128" s="208"/>
      <c r="D128" s="208"/>
      <c r="E128" s="208"/>
      <c r="F128" s="208"/>
      <c r="G128" s="208"/>
      <c r="H128" s="208"/>
      <c r="I128" s="208"/>
      <c r="J128" s="208"/>
      <c r="K128" s="209"/>
    </row>
    <row r="129" spans="1:11" ht="15">
      <c r="A129" s="84" t="s">
        <v>63</v>
      </c>
      <c r="B129" s="112"/>
      <c r="C129" s="113"/>
      <c r="D129" s="113"/>
      <c r="E129" s="113"/>
      <c r="F129" s="113"/>
      <c r="G129" s="114"/>
      <c r="H129" s="115"/>
      <c r="I129" s="115"/>
      <c r="J129" s="113"/>
      <c r="K129" s="116" t="s">
        <v>63</v>
      </c>
    </row>
  </sheetData>
  <sheetProtection password="F66E" sheet="1"/>
  <mergeCells count="4">
    <mergeCell ref="C1:K1"/>
    <mergeCell ref="C2:K2"/>
    <mergeCell ref="C3:K3"/>
    <mergeCell ref="A108:B108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2" manualBreakCount="2">
    <brk id="32" max="10" man="1"/>
    <brk id="10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3"/>
  <sheetViews>
    <sheetView showGridLines="0" zoomScalePageLayoutView="0" workbookViewId="0" topLeftCell="A1">
      <selection activeCell="J117" sqref="J117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76" bestFit="1" customWidth="1"/>
  </cols>
  <sheetData>
    <row r="1" spans="1:24" ht="47.25">
      <c r="A1" s="235"/>
      <c r="B1" s="236"/>
      <c r="C1" s="442" t="str">
        <f>+BULK!C1</f>
        <v>Williams Brazil</v>
      </c>
      <c r="D1" s="442"/>
      <c r="E1" s="442"/>
      <c r="F1" s="442"/>
      <c r="G1" s="442"/>
      <c r="H1" s="442"/>
      <c r="I1" s="442"/>
      <c r="J1" s="442"/>
      <c r="K1" s="442"/>
      <c r="L1" s="443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8">
      <c r="A2" s="237"/>
      <c r="B2" s="232"/>
      <c r="C2" s="444" t="s">
        <v>27</v>
      </c>
      <c r="D2" s="444"/>
      <c r="E2" s="444"/>
      <c r="F2" s="444"/>
      <c r="G2" s="444"/>
      <c r="H2" s="444"/>
      <c r="I2" s="444"/>
      <c r="J2" s="444"/>
      <c r="K2" s="444"/>
      <c r="L2" s="44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8">
      <c r="A3" s="237"/>
      <c r="B3" s="232"/>
      <c r="C3" s="446" t="s">
        <v>185</v>
      </c>
      <c r="D3" s="446"/>
      <c r="E3" s="446"/>
      <c r="F3" s="446"/>
      <c r="G3" s="446"/>
      <c r="H3" s="446"/>
      <c r="I3" s="446"/>
      <c r="J3" s="446"/>
      <c r="K3" s="446"/>
      <c r="L3" s="447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5">
      <c r="A4" s="238"/>
      <c r="B4" s="232"/>
      <c r="C4" s="448" t="s">
        <v>80</v>
      </c>
      <c r="D4" s="448"/>
      <c r="E4" s="448"/>
      <c r="F4" s="448"/>
      <c r="G4" s="448"/>
      <c r="H4" s="448"/>
      <c r="I4" s="448"/>
      <c r="J4" s="448"/>
      <c r="K4" s="448"/>
      <c r="L4" s="449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5">
      <c r="A5" s="238"/>
      <c r="B5" s="232"/>
      <c r="C5" s="232"/>
      <c r="D5" s="222"/>
      <c r="E5" s="222"/>
      <c r="F5" s="222"/>
      <c r="G5" s="239"/>
      <c r="H5" s="240"/>
      <c r="I5" s="241"/>
      <c r="J5" s="226"/>
      <c r="K5" s="240"/>
      <c r="L5" s="229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5">
      <c r="A6" s="238"/>
      <c r="B6" s="232"/>
      <c r="C6" s="232" t="s">
        <v>14</v>
      </c>
      <c r="D6" s="222"/>
      <c r="E6" s="222"/>
      <c r="F6" s="222"/>
      <c r="G6" s="239"/>
      <c r="H6" s="240"/>
      <c r="I6" s="241"/>
      <c r="J6" s="226"/>
      <c r="K6" s="240"/>
      <c r="L6" s="229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5">
      <c r="A7" s="310" t="s">
        <v>28</v>
      </c>
      <c r="B7" s="311"/>
      <c r="C7" s="312" t="s">
        <v>29</v>
      </c>
      <c r="D7" s="312" t="s">
        <v>30</v>
      </c>
      <c r="E7" s="312" t="s">
        <v>31</v>
      </c>
      <c r="F7" s="312" t="s">
        <v>4</v>
      </c>
      <c r="G7" s="312" t="s">
        <v>5</v>
      </c>
      <c r="H7" s="312" t="s">
        <v>6</v>
      </c>
      <c r="I7" s="312" t="s">
        <v>7</v>
      </c>
      <c r="J7" s="312" t="s">
        <v>54</v>
      </c>
      <c r="K7" s="341" t="s">
        <v>32</v>
      </c>
      <c r="L7" s="342" t="s">
        <v>8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5" customHeight="1">
      <c r="A8" s="340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30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15" customHeight="1">
      <c r="A9" s="125"/>
      <c r="B9" s="319" t="s">
        <v>45</v>
      </c>
      <c r="C9" s="95"/>
      <c r="D9" s="308"/>
      <c r="E9" s="308"/>
      <c r="F9" s="308"/>
      <c r="G9" s="308"/>
      <c r="H9" s="121"/>
      <c r="I9" s="121"/>
      <c r="J9" s="308"/>
      <c r="K9" s="303"/>
      <c r="L9" s="3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s="82" customFormat="1" ht="16.5" customHeight="1">
      <c r="A10" s="320"/>
      <c r="B10" s="314"/>
      <c r="C10" s="315" t="s">
        <v>61</v>
      </c>
      <c r="D10" s="316"/>
      <c r="E10" s="316"/>
      <c r="F10" s="316"/>
      <c r="G10" s="317"/>
      <c r="H10" s="318"/>
      <c r="I10" s="315"/>
      <c r="J10" s="316"/>
      <c r="K10" s="344"/>
      <c r="L10" s="40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s="43" customFormat="1" ht="15" customHeight="1">
      <c r="A11" s="233" t="s">
        <v>66</v>
      </c>
      <c r="B11" s="360"/>
      <c r="C11" s="252"/>
      <c r="D11" s="259"/>
      <c r="E11" s="259"/>
      <c r="F11" s="87"/>
      <c r="G11" s="87"/>
      <c r="H11" s="75"/>
      <c r="I11" s="75"/>
      <c r="K11" s="359"/>
      <c r="L11" s="356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</row>
    <row r="12" spans="1:24" s="43" customFormat="1" ht="15" customHeight="1">
      <c r="A12" s="320"/>
      <c r="B12" s="321"/>
      <c r="C12" s="315" t="s">
        <v>33</v>
      </c>
      <c r="D12" s="316"/>
      <c r="E12" s="316"/>
      <c r="F12" s="316"/>
      <c r="G12" s="317"/>
      <c r="H12" s="318"/>
      <c r="I12" s="315"/>
      <c r="J12" s="316"/>
      <c r="K12" s="316"/>
      <c r="L12" s="322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</row>
    <row r="13" spans="1:24" s="43" customFormat="1" ht="15" customHeight="1">
      <c r="A13" s="233" t="s">
        <v>66</v>
      </c>
      <c r="B13" s="360"/>
      <c r="C13" s="252"/>
      <c r="D13" s="259"/>
      <c r="E13" s="259"/>
      <c r="F13" s="87"/>
      <c r="G13" s="87"/>
      <c r="H13" s="75"/>
      <c r="I13" s="75"/>
      <c r="K13" s="359"/>
      <c r="L13" s="356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</row>
    <row r="14" spans="1:24" s="43" customFormat="1" ht="15" customHeight="1">
      <c r="A14" s="233"/>
      <c r="B14" s="360"/>
      <c r="C14" s="252"/>
      <c r="D14" s="259"/>
      <c r="E14" s="259"/>
      <c r="F14" s="87"/>
      <c r="G14" s="87"/>
      <c r="H14" s="75"/>
      <c r="I14" s="75"/>
      <c r="K14" s="359"/>
      <c r="L14" s="158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</row>
    <row r="15" spans="1:24" ht="15" customHeight="1">
      <c r="A15" s="125"/>
      <c r="B15" s="306"/>
      <c r="C15" s="252"/>
      <c r="D15" s="262"/>
      <c r="E15" s="262"/>
      <c r="F15" s="87"/>
      <c r="G15" s="87"/>
      <c r="H15" s="75"/>
      <c r="I15" s="75"/>
      <c r="J15" s="75"/>
      <c r="K15" s="177"/>
      <c r="L15" s="202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s="82" customFormat="1" ht="15" customHeight="1">
      <c r="A16" s="125"/>
      <c r="B16" s="319" t="s">
        <v>55</v>
      </c>
      <c r="C16" s="95"/>
      <c r="D16" s="308"/>
      <c r="E16" s="308"/>
      <c r="F16" s="308"/>
      <c r="G16" s="308"/>
      <c r="H16" s="121"/>
      <c r="I16" s="121"/>
      <c r="J16" s="308"/>
      <c r="K16" s="303"/>
      <c r="L16" s="3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s="23" customFormat="1" ht="15" customHeight="1">
      <c r="A17" s="320"/>
      <c r="B17" s="314"/>
      <c r="C17" s="315" t="s">
        <v>50</v>
      </c>
      <c r="D17" s="316"/>
      <c r="E17" s="316"/>
      <c r="F17" s="316"/>
      <c r="G17" s="317"/>
      <c r="H17" s="318"/>
      <c r="I17" s="315"/>
      <c r="J17" s="316"/>
      <c r="K17" s="344"/>
      <c r="L17" s="34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" customHeight="1">
      <c r="A18" s="233" t="s">
        <v>66</v>
      </c>
      <c r="B18" s="360"/>
      <c r="C18" s="252"/>
      <c r="D18" s="259"/>
      <c r="E18" s="259"/>
      <c r="F18" s="87"/>
      <c r="G18" s="87"/>
      <c r="H18" s="75"/>
      <c r="I18" s="75"/>
      <c r="J18" s="43"/>
      <c r="K18" s="359"/>
      <c r="L18" s="35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s="82" customFormat="1" ht="15" customHeight="1">
      <c r="A19" s="125"/>
      <c r="B19" s="12"/>
      <c r="C19" s="227"/>
      <c r="D19" s="227"/>
      <c r="E19" s="227"/>
      <c r="F19" s="68"/>
      <c r="G19" s="12"/>
      <c r="H19" s="11"/>
      <c r="I19" s="11"/>
      <c r="J19" s="12"/>
      <c r="K19" s="12"/>
      <c r="L19" s="202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s="82" customFormat="1" ht="15" customHeight="1">
      <c r="A20" s="125"/>
      <c r="B20" s="319" t="s">
        <v>46</v>
      </c>
      <c r="C20" s="95"/>
      <c r="D20" s="308"/>
      <c r="E20" s="308"/>
      <c r="F20" s="308"/>
      <c r="G20" s="308"/>
      <c r="H20" s="121"/>
      <c r="I20" s="121"/>
      <c r="J20" s="308"/>
      <c r="K20" s="303"/>
      <c r="L20" s="3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s="82" customFormat="1" ht="15" customHeight="1">
      <c r="A21" s="320"/>
      <c r="B21" s="314"/>
      <c r="C21" s="315" t="s">
        <v>61</v>
      </c>
      <c r="D21" s="316"/>
      <c r="E21" s="316"/>
      <c r="F21" s="316"/>
      <c r="G21" s="317"/>
      <c r="H21" s="318"/>
      <c r="I21" s="315"/>
      <c r="J21" s="316"/>
      <c r="K21" s="344"/>
      <c r="L21" s="411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s="82" customFormat="1" ht="15" customHeight="1">
      <c r="A22" s="233" t="s">
        <v>66</v>
      </c>
      <c r="B22" s="360"/>
      <c r="C22" s="252"/>
      <c r="D22" s="259"/>
      <c r="E22" s="259"/>
      <c r="F22" s="87"/>
      <c r="G22" s="87"/>
      <c r="H22" s="75"/>
      <c r="I22" s="75"/>
      <c r="J22" s="43"/>
      <c r="K22" s="359"/>
      <c r="L22" s="35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s="23" customFormat="1" ht="15.75" customHeight="1">
      <c r="A23" s="320"/>
      <c r="B23" s="321"/>
      <c r="C23" s="315" t="s">
        <v>33</v>
      </c>
      <c r="D23" s="316"/>
      <c r="E23" s="316"/>
      <c r="F23" s="316"/>
      <c r="G23" s="317"/>
      <c r="H23" s="318"/>
      <c r="I23" s="315"/>
      <c r="J23" s="316"/>
      <c r="K23" s="316"/>
      <c r="L23" s="32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23" customFormat="1" ht="15" customHeight="1">
      <c r="A24" s="233" t="s">
        <v>66</v>
      </c>
      <c r="B24" s="156"/>
      <c r="C24" s="257"/>
      <c r="D24" s="257"/>
      <c r="E24" s="257"/>
      <c r="F24" s="138"/>
      <c r="G24" s="210"/>
      <c r="H24" s="75"/>
      <c r="I24" s="75"/>
      <c r="K24" s="12"/>
      <c r="L24" s="35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23" customFormat="1" ht="15" customHeight="1">
      <c r="A25" s="125"/>
      <c r="B25" s="156"/>
      <c r="C25" s="257"/>
      <c r="D25" s="257"/>
      <c r="E25" s="257"/>
      <c r="F25" s="138"/>
      <c r="G25" s="210"/>
      <c r="H25" s="75"/>
      <c r="I25" s="75"/>
      <c r="K25" s="12"/>
      <c r="L25" s="15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" customHeight="1">
      <c r="A26" s="125"/>
      <c r="B26" s="12"/>
      <c r="C26" s="231"/>
      <c r="D26" s="11"/>
      <c r="E26" s="75"/>
      <c r="F26" s="12"/>
      <c r="G26" s="68"/>
      <c r="H26" s="134"/>
      <c r="I26" s="134"/>
      <c r="J26" s="12"/>
      <c r="K26" s="12"/>
      <c r="L26" s="151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s="82" customFormat="1" ht="15" customHeight="1">
      <c r="A27" s="125"/>
      <c r="B27" s="319" t="s">
        <v>48</v>
      </c>
      <c r="C27" s="95"/>
      <c r="D27" s="308"/>
      <c r="E27" s="308"/>
      <c r="F27" s="308"/>
      <c r="G27" s="308"/>
      <c r="H27" s="121"/>
      <c r="I27" s="121"/>
      <c r="J27" s="308"/>
      <c r="K27" s="303"/>
      <c r="L27" s="3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s="82" customFormat="1" ht="15" customHeight="1">
      <c r="A28" s="320"/>
      <c r="B28" s="314"/>
      <c r="C28" s="315" t="s">
        <v>50</v>
      </c>
      <c r="D28" s="316"/>
      <c r="E28" s="316"/>
      <c r="F28" s="316"/>
      <c r="G28" s="317"/>
      <c r="H28" s="318"/>
      <c r="I28" s="315"/>
      <c r="J28" s="316"/>
      <c r="K28" s="344"/>
      <c r="L28" s="343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12" s="46" customFormat="1" ht="15" customHeight="1">
      <c r="A29" s="233" t="s">
        <v>66</v>
      </c>
      <c r="B29" s="208"/>
      <c r="C29" s="208"/>
      <c r="D29" s="208"/>
      <c r="E29" s="128"/>
      <c r="F29" s="208"/>
      <c r="G29" s="208"/>
      <c r="H29" s="208"/>
      <c r="I29" s="208"/>
      <c r="J29" s="208"/>
      <c r="K29" s="208"/>
      <c r="L29" s="229"/>
    </row>
    <row r="30" spans="1:24" ht="15" customHeight="1">
      <c r="A30" s="125"/>
      <c r="B30" s="306"/>
      <c r="C30" s="306"/>
      <c r="D30" s="306"/>
      <c r="E30" s="136"/>
      <c r="F30" s="306"/>
      <c r="G30" s="306"/>
      <c r="H30" s="306"/>
      <c r="I30" s="306"/>
      <c r="J30" s="306"/>
      <c r="K30" s="306"/>
      <c r="L30" s="207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24" s="44" customFormat="1" ht="15" customHeight="1">
      <c r="A31" s="125"/>
      <c r="B31" s="319" t="s">
        <v>12</v>
      </c>
      <c r="C31" s="95"/>
      <c r="D31" s="308"/>
      <c r="E31" s="308"/>
      <c r="F31" s="308"/>
      <c r="G31" s="308"/>
      <c r="H31" s="121"/>
      <c r="I31" s="121"/>
      <c r="J31" s="308"/>
      <c r="K31" s="303"/>
      <c r="L31" s="3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s="44" customFormat="1" ht="15" customHeight="1">
      <c r="A32" s="320"/>
      <c r="B32" s="314"/>
      <c r="C32" s="315" t="s">
        <v>33</v>
      </c>
      <c r="D32" s="316"/>
      <c r="E32" s="316"/>
      <c r="F32" s="316"/>
      <c r="G32" s="317"/>
      <c r="H32" s="318"/>
      <c r="I32" s="315"/>
      <c r="J32" s="316"/>
      <c r="K32" s="344"/>
      <c r="L32" s="343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</row>
    <row r="33" spans="1:24" s="44" customFormat="1" ht="15" customHeight="1">
      <c r="A33" s="368" t="s">
        <v>66</v>
      </c>
      <c r="B33" s="306"/>
      <c r="C33" s="252"/>
      <c r="D33" s="253"/>
      <c r="E33" s="253"/>
      <c r="F33" s="87"/>
      <c r="G33" s="87"/>
      <c r="H33" s="75"/>
      <c r="I33" s="75"/>
      <c r="J33" s="306"/>
      <c r="K33" s="306"/>
      <c r="L33" s="158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13" s="82" customFormat="1" ht="15">
      <c r="A34" s="320"/>
      <c r="B34" s="321"/>
      <c r="C34" s="315" t="s">
        <v>34</v>
      </c>
      <c r="D34" s="316"/>
      <c r="E34" s="316"/>
      <c r="F34" s="316"/>
      <c r="G34" s="317"/>
      <c r="H34" s="318"/>
      <c r="I34" s="315"/>
      <c r="J34" s="316"/>
      <c r="K34" s="316"/>
      <c r="L34" s="322"/>
      <c r="M34" s="277"/>
    </row>
    <row r="35" spans="1:12" s="82" customFormat="1" ht="15">
      <c r="A35" s="303" t="s">
        <v>101</v>
      </c>
      <c r="B35" s="398"/>
      <c r="C35" s="259">
        <v>42975</v>
      </c>
      <c r="D35" s="259">
        <v>42983</v>
      </c>
      <c r="E35" s="259">
        <v>42986</v>
      </c>
      <c r="F35" s="208"/>
      <c r="G35" s="87">
        <v>59000000</v>
      </c>
      <c r="H35" s="75" t="s">
        <v>9</v>
      </c>
      <c r="I35" s="75" t="s">
        <v>125</v>
      </c>
      <c r="K35" s="208"/>
      <c r="L35" s="158" t="s">
        <v>97</v>
      </c>
    </row>
    <row r="36" spans="1:13" s="82" customFormat="1" ht="15.75" customHeight="1">
      <c r="A36" s="303" t="s">
        <v>123</v>
      </c>
      <c r="B36" s="398"/>
      <c r="C36" s="259">
        <v>42979</v>
      </c>
      <c r="D36" s="259">
        <v>42988</v>
      </c>
      <c r="E36" s="259">
        <v>42991</v>
      </c>
      <c r="F36" s="208"/>
      <c r="G36" s="87">
        <v>65000000</v>
      </c>
      <c r="H36" s="75" t="s">
        <v>9</v>
      </c>
      <c r="I36" s="75" t="s">
        <v>126</v>
      </c>
      <c r="K36" s="208"/>
      <c r="L36" s="158" t="s">
        <v>68</v>
      </c>
      <c r="M36" s="277"/>
    </row>
    <row r="37" spans="1:13" s="82" customFormat="1" ht="15.75" customHeight="1">
      <c r="A37" s="303" t="s">
        <v>143</v>
      </c>
      <c r="B37" s="398"/>
      <c r="C37" s="259">
        <v>42985</v>
      </c>
      <c r="D37" s="259">
        <v>42991</v>
      </c>
      <c r="E37" s="259">
        <v>42993</v>
      </c>
      <c r="F37" s="208"/>
      <c r="G37" s="87">
        <v>52250000</v>
      </c>
      <c r="H37" s="75" t="s">
        <v>9</v>
      </c>
      <c r="I37" s="75" t="s">
        <v>159</v>
      </c>
      <c r="K37" s="208"/>
      <c r="L37" s="158" t="s">
        <v>68</v>
      </c>
      <c r="M37" s="277"/>
    </row>
    <row r="38" spans="1:12" s="82" customFormat="1" ht="15">
      <c r="A38" s="303" t="s">
        <v>135</v>
      </c>
      <c r="B38" s="360"/>
      <c r="C38" s="252">
        <v>42988</v>
      </c>
      <c r="D38" s="259">
        <v>42993</v>
      </c>
      <c r="E38" s="259">
        <v>42994</v>
      </c>
      <c r="F38" s="208"/>
      <c r="G38" s="87">
        <v>52500000</v>
      </c>
      <c r="H38" s="75" t="s">
        <v>9</v>
      </c>
      <c r="I38" s="75" t="s">
        <v>181</v>
      </c>
      <c r="K38" s="208"/>
      <c r="L38" s="158" t="s">
        <v>82</v>
      </c>
    </row>
    <row r="39" spans="1:12" s="82" customFormat="1" ht="15">
      <c r="A39" s="303" t="s">
        <v>188</v>
      </c>
      <c r="B39" s="360"/>
      <c r="C39" s="252">
        <v>42991</v>
      </c>
      <c r="D39" s="259">
        <v>42994</v>
      </c>
      <c r="E39" s="259">
        <v>42996</v>
      </c>
      <c r="F39" s="208"/>
      <c r="G39" s="87">
        <v>53350000</v>
      </c>
      <c r="H39" s="75" t="s">
        <v>9</v>
      </c>
      <c r="I39" s="75" t="s">
        <v>95</v>
      </c>
      <c r="K39" s="208"/>
      <c r="L39" s="410" t="s">
        <v>68</v>
      </c>
    </row>
    <row r="40" spans="1:24" s="81" customFormat="1" ht="12.75" customHeight="1">
      <c r="A40" s="320"/>
      <c r="B40" s="321"/>
      <c r="C40" s="315" t="s">
        <v>43</v>
      </c>
      <c r="D40" s="316"/>
      <c r="E40" s="316"/>
      <c r="F40" s="316"/>
      <c r="G40" s="317"/>
      <c r="H40" s="318"/>
      <c r="I40" s="315"/>
      <c r="J40" s="316"/>
      <c r="K40" s="316"/>
      <c r="L40" s="322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spans="1:13" s="82" customFormat="1" ht="15">
      <c r="A41" s="303" t="s">
        <v>111</v>
      </c>
      <c r="B41" s="398"/>
      <c r="C41" s="259">
        <v>42967</v>
      </c>
      <c r="D41" s="259">
        <v>42979</v>
      </c>
      <c r="E41" s="259">
        <v>42980</v>
      </c>
      <c r="F41" s="208"/>
      <c r="G41" s="87">
        <v>33200000</v>
      </c>
      <c r="H41" s="75" t="s">
        <v>9</v>
      </c>
      <c r="I41" s="75" t="s">
        <v>118</v>
      </c>
      <c r="K41" s="208"/>
      <c r="L41" s="158" t="s">
        <v>15</v>
      </c>
      <c r="M41" s="277"/>
    </row>
    <row r="42" spans="1:13" s="82" customFormat="1" ht="15">
      <c r="A42" s="303" t="s">
        <v>113</v>
      </c>
      <c r="B42" s="398"/>
      <c r="C42" s="259">
        <v>42969</v>
      </c>
      <c r="D42" s="259">
        <v>42980</v>
      </c>
      <c r="E42" s="259">
        <v>42981</v>
      </c>
      <c r="F42" s="208"/>
      <c r="G42" s="87">
        <v>30000000</v>
      </c>
      <c r="H42" s="75" t="s">
        <v>9</v>
      </c>
      <c r="I42" s="75" t="s">
        <v>134</v>
      </c>
      <c r="K42" s="208"/>
      <c r="L42" s="158" t="s">
        <v>88</v>
      </c>
      <c r="M42" s="277"/>
    </row>
    <row r="43" spans="1:13" s="82" customFormat="1" ht="15">
      <c r="A43" s="303" t="s">
        <v>202</v>
      </c>
      <c r="B43" s="398"/>
      <c r="C43" s="259">
        <v>42969</v>
      </c>
      <c r="D43" s="259">
        <v>42981</v>
      </c>
      <c r="E43" s="259">
        <v>42982</v>
      </c>
      <c r="F43" s="208"/>
      <c r="G43" s="87">
        <v>30000000</v>
      </c>
      <c r="H43" s="75" t="s">
        <v>9</v>
      </c>
      <c r="I43" s="75" t="s">
        <v>177</v>
      </c>
      <c r="K43" s="208"/>
      <c r="L43" s="158" t="s">
        <v>176</v>
      </c>
      <c r="M43" s="277"/>
    </row>
    <row r="44" spans="1:13" s="82" customFormat="1" ht="15">
      <c r="A44" s="303" t="s">
        <v>114</v>
      </c>
      <c r="B44" s="398"/>
      <c r="C44" s="259">
        <v>42970</v>
      </c>
      <c r="D44" s="259">
        <v>42982</v>
      </c>
      <c r="E44" s="259">
        <v>42984</v>
      </c>
      <c r="F44" s="208"/>
      <c r="G44" s="87">
        <v>59110000</v>
      </c>
      <c r="H44" s="75" t="s">
        <v>9</v>
      </c>
      <c r="I44" s="75" t="s">
        <v>11</v>
      </c>
      <c r="K44" s="208"/>
      <c r="L44" s="158" t="s">
        <v>69</v>
      </c>
      <c r="M44" s="277"/>
    </row>
    <row r="45" spans="1:13" s="82" customFormat="1" ht="15">
      <c r="A45" s="303" t="s">
        <v>116</v>
      </c>
      <c r="B45" s="398"/>
      <c r="C45" s="259">
        <v>42971</v>
      </c>
      <c r="D45" s="259">
        <v>42984</v>
      </c>
      <c r="E45" s="259">
        <v>42985</v>
      </c>
      <c r="F45" s="208"/>
      <c r="G45" s="87">
        <v>30870000</v>
      </c>
      <c r="H45" s="75" t="s">
        <v>9</v>
      </c>
      <c r="I45" s="75" t="s">
        <v>153</v>
      </c>
      <c r="K45" s="208"/>
      <c r="L45" s="158" t="s">
        <v>102</v>
      </c>
      <c r="M45" s="277"/>
    </row>
    <row r="46" spans="1:13" s="82" customFormat="1" ht="15">
      <c r="A46" s="303" t="s">
        <v>129</v>
      </c>
      <c r="B46" s="398"/>
      <c r="C46" s="259">
        <v>42972</v>
      </c>
      <c r="D46" s="259">
        <v>42985</v>
      </c>
      <c r="E46" s="259">
        <v>42986</v>
      </c>
      <c r="F46" s="208"/>
      <c r="G46" s="87">
        <v>39270000</v>
      </c>
      <c r="H46" s="75" t="s">
        <v>9</v>
      </c>
      <c r="I46" s="75" t="s">
        <v>11</v>
      </c>
      <c r="K46" s="208"/>
      <c r="L46" s="158" t="s">
        <v>69</v>
      </c>
      <c r="M46" s="277"/>
    </row>
    <row r="47" spans="1:13" s="82" customFormat="1" ht="15">
      <c r="A47" s="303" t="s">
        <v>112</v>
      </c>
      <c r="B47" s="398"/>
      <c r="C47" s="259">
        <v>42971</v>
      </c>
      <c r="D47" s="259">
        <v>42986</v>
      </c>
      <c r="E47" s="259">
        <v>42987</v>
      </c>
      <c r="F47" s="208"/>
      <c r="G47" s="87">
        <v>36750000</v>
      </c>
      <c r="H47" s="75" t="s">
        <v>9</v>
      </c>
      <c r="I47" s="75" t="s">
        <v>120</v>
      </c>
      <c r="K47" s="208"/>
      <c r="L47" s="158" t="s">
        <v>15</v>
      </c>
      <c r="M47" s="277"/>
    </row>
    <row r="48" spans="1:13" s="82" customFormat="1" ht="15">
      <c r="A48" s="303" t="s">
        <v>128</v>
      </c>
      <c r="B48" s="398"/>
      <c r="C48" s="259">
        <v>42971</v>
      </c>
      <c r="D48" s="259">
        <v>42987</v>
      </c>
      <c r="E48" s="259">
        <v>42988</v>
      </c>
      <c r="F48" s="208"/>
      <c r="G48" s="87">
        <v>45650000</v>
      </c>
      <c r="H48" s="75" t="s">
        <v>9</v>
      </c>
      <c r="I48" s="75" t="s">
        <v>11</v>
      </c>
      <c r="K48" s="208"/>
      <c r="L48" s="158" t="s">
        <v>15</v>
      </c>
      <c r="M48" s="277"/>
    </row>
    <row r="49" spans="1:13" s="82" customFormat="1" ht="15">
      <c r="A49" s="303" t="s">
        <v>96</v>
      </c>
      <c r="B49" s="398"/>
      <c r="C49" s="259">
        <v>42967</v>
      </c>
      <c r="D49" s="259">
        <v>42986</v>
      </c>
      <c r="E49" s="259">
        <v>42989</v>
      </c>
      <c r="F49" s="208"/>
      <c r="G49" s="87">
        <v>60000000</v>
      </c>
      <c r="H49" s="75" t="s">
        <v>9</v>
      </c>
      <c r="I49" s="75" t="s">
        <v>119</v>
      </c>
      <c r="K49" s="208"/>
      <c r="L49" s="158" t="s">
        <v>76</v>
      </c>
      <c r="M49" s="277"/>
    </row>
    <row r="50" spans="1:13" s="82" customFormat="1" ht="15">
      <c r="A50" s="303" t="s">
        <v>168</v>
      </c>
      <c r="B50" s="398"/>
      <c r="C50" s="259">
        <v>42973</v>
      </c>
      <c r="D50" s="259">
        <v>42989</v>
      </c>
      <c r="E50" s="259">
        <v>42990</v>
      </c>
      <c r="F50" s="208"/>
      <c r="G50" s="87">
        <v>60375000</v>
      </c>
      <c r="H50" s="75" t="s">
        <v>9</v>
      </c>
      <c r="I50" s="75" t="s">
        <v>11</v>
      </c>
      <c r="K50" s="208"/>
      <c r="L50" s="158" t="s">
        <v>76</v>
      </c>
      <c r="M50" s="277"/>
    </row>
    <row r="51" spans="1:13" s="82" customFormat="1" ht="15">
      <c r="A51" s="303" t="s">
        <v>130</v>
      </c>
      <c r="B51" s="398"/>
      <c r="C51" s="259">
        <v>42976</v>
      </c>
      <c r="D51" s="259">
        <v>42990</v>
      </c>
      <c r="E51" s="259">
        <v>42991</v>
      </c>
      <c r="F51" s="208"/>
      <c r="G51" s="87">
        <v>36000000</v>
      </c>
      <c r="H51" s="75" t="s">
        <v>9</v>
      </c>
      <c r="I51" s="75" t="s">
        <v>177</v>
      </c>
      <c r="K51" s="208"/>
      <c r="L51" s="158" t="s">
        <v>15</v>
      </c>
      <c r="M51" s="277"/>
    </row>
    <row r="52" spans="1:13" s="82" customFormat="1" ht="15">
      <c r="A52" s="303" t="s">
        <v>144</v>
      </c>
      <c r="B52" s="398"/>
      <c r="C52" s="259">
        <v>42978</v>
      </c>
      <c r="D52" s="259">
        <v>42991</v>
      </c>
      <c r="E52" s="259">
        <v>42992</v>
      </c>
      <c r="F52" s="208"/>
      <c r="G52" s="87">
        <v>24800000</v>
      </c>
      <c r="H52" s="75" t="s">
        <v>9</v>
      </c>
      <c r="I52" s="75" t="s">
        <v>178</v>
      </c>
      <c r="K52" s="208"/>
      <c r="L52" s="158" t="s">
        <v>15</v>
      </c>
      <c r="M52" s="277"/>
    </row>
    <row r="53" spans="1:13" s="82" customFormat="1" ht="15">
      <c r="A53" s="303" t="s">
        <v>127</v>
      </c>
      <c r="B53" s="398"/>
      <c r="C53" s="259">
        <v>42970</v>
      </c>
      <c r="D53" s="259">
        <v>42991</v>
      </c>
      <c r="E53" s="259">
        <v>42993</v>
      </c>
      <c r="F53" s="208"/>
      <c r="G53" s="87">
        <v>50000000</v>
      </c>
      <c r="H53" s="75" t="s">
        <v>9</v>
      </c>
      <c r="I53" s="75" t="s">
        <v>11</v>
      </c>
      <c r="K53" s="208"/>
      <c r="L53" s="158" t="s">
        <v>76</v>
      </c>
      <c r="M53" s="277"/>
    </row>
    <row r="54" spans="1:13" s="82" customFormat="1" ht="15">
      <c r="A54" s="303" t="s">
        <v>131</v>
      </c>
      <c r="B54" s="398"/>
      <c r="C54" s="259">
        <v>42974</v>
      </c>
      <c r="D54" s="259">
        <v>42992</v>
      </c>
      <c r="E54" s="259">
        <v>42993</v>
      </c>
      <c r="F54" s="208"/>
      <c r="G54" s="87">
        <v>32700000</v>
      </c>
      <c r="H54" s="75" t="s">
        <v>9</v>
      </c>
      <c r="I54" s="75" t="s">
        <v>118</v>
      </c>
      <c r="K54" s="208"/>
      <c r="L54" s="158" t="s">
        <v>102</v>
      </c>
      <c r="M54" s="277"/>
    </row>
    <row r="55" spans="1:13" s="82" customFormat="1" ht="15">
      <c r="A55" s="303" t="s">
        <v>132</v>
      </c>
      <c r="B55" s="398"/>
      <c r="C55" s="259">
        <v>42974</v>
      </c>
      <c r="D55" s="259">
        <v>42993</v>
      </c>
      <c r="E55" s="259">
        <v>42995</v>
      </c>
      <c r="F55" s="208"/>
      <c r="G55" s="87">
        <v>54670000</v>
      </c>
      <c r="H55" s="75" t="s">
        <v>9</v>
      </c>
      <c r="I55" s="75" t="s">
        <v>11</v>
      </c>
      <c r="K55" s="208"/>
      <c r="L55" s="158" t="s">
        <v>69</v>
      </c>
      <c r="M55" s="277"/>
    </row>
    <row r="56" spans="1:13" s="82" customFormat="1" ht="15">
      <c r="A56" s="303" t="s">
        <v>115</v>
      </c>
      <c r="B56" s="398"/>
      <c r="C56" s="259">
        <v>42978</v>
      </c>
      <c r="D56" s="259">
        <v>42994</v>
      </c>
      <c r="E56" s="259">
        <v>42995</v>
      </c>
      <c r="F56" s="208"/>
      <c r="G56" s="87">
        <v>20000000</v>
      </c>
      <c r="H56" s="75" t="s">
        <v>9</v>
      </c>
      <c r="I56" s="75" t="s">
        <v>195</v>
      </c>
      <c r="K56" s="208"/>
      <c r="L56" s="158" t="s">
        <v>88</v>
      </c>
      <c r="M56" s="277"/>
    </row>
    <row r="57" spans="1:13" s="82" customFormat="1" ht="15">
      <c r="A57" s="303" t="s">
        <v>133</v>
      </c>
      <c r="B57" s="398"/>
      <c r="C57" s="259">
        <v>42979</v>
      </c>
      <c r="D57" s="259">
        <v>42995</v>
      </c>
      <c r="E57" s="259">
        <v>42997</v>
      </c>
      <c r="F57" s="208"/>
      <c r="G57" s="87">
        <v>34938000</v>
      </c>
      <c r="H57" s="75" t="s">
        <v>9</v>
      </c>
      <c r="I57" s="75" t="s">
        <v>11</v>
      </c>
      <c r="K57" s="208"/>
      <c r="L57" s="158" t="s">
        <v>69</v>
      </c>
      <c r="M57" s="277"/>
    </row>
    <row r="58" spans="1:13" s="82" customFormat="1" ht="15">
      <c r="A58" s="303" t="s">
        <v>145</v>
      </c>
      <c r="B58" s="398"/>
      <c r="C58" s="259">
        <v>42980</v>
      </c>
      <c r="D58" s="259">
        <v>42995</v>
      </c>
      <c r="E58" s="259">
        <v>42997</v>
      </c>
      <c r="F58" s="208"/>
      <c r="G58" s="87">
        <v>31850000</v>
      </c>
      <c r="H58" s="75" t="s">
        <v>9</v>
      </c>
      <c r="I58" s="75" t="s">
        <v>11</v>
      </c>
      <c r="K58" s="208"/>
      <c r="L58" s="158" t="s">
        <v>69</v>
      </c>
      <c r="M58" s="277"/>
    </row>
    <row r="59" spans="1:13" s="82" customFormat="1" ht="15">
      <c r="A59" s="303" t="s">
        <v>191</v>
      </c>
      <c r="B59" s="398"/>
      <c r="C59" s="259">
        <v>42990</v>
      </c>
      <c r="D59" s="259">
        <v>42992</v>
      </c>
      <c r="E59" s="259">
        <v>42997</v>
      </c>
      <c r="F59" s="208"/>
      <c r="G59" s="87">
        <v>8500000</v>
      </c>
      <c r="H59" s="75" t="s">
        <v>9</v>
      </c>
      <c r="I59" s="75" t="s">
        <v>11</v>
      </c>
      <c r="K59" s="208"/>
      <c r="L59" s="410" t="s">
        <v>15</v>
      </c>
      <c r="M59" s="277"/>
    </row>
    <row r="60" spans="1:24" s="81" customFormat="1" ht="12.75" customHeight="1">
      <c r="A60" s="320"/>
      <c r="B60" s="321"/>
      <c r="C60" s="315" t="s">
        <v>39</v>
      </c>
      <c r="D60" s="316"/>
      <c r="E60" s="316"/>
      <c r="F60" s="316"/>
      <c r="G60" s="317"/>
      <c r="H60" s="318"/>
      <c r="I60" s="315"/>
      <c r="J60" s="316"/>
      <c r="K60" s="316"/>
      <c r="L60" s="322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</row>
    <row r="61" spans="1:24" s="81" customFormat="1" ht="12.75" customHeight="1">
      <c r="A61" s="368" t="s">
        <v>66</v>
      </c>
      <c r="B61" s="228"/>
      <c r="C61" s="225"/>
      <c r="D61" s="225"/>
      <c r="E61" s="301"/>
      <c r="F61" s="228"/>
      <c r="G61" s="226"/>
      <c r="H61" s="206"/>
      <c r="I61" s="206"/>
      <c r="J61" s="306"/>
      <c r="K61" s="228"/>
      <c r="L61" s="307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</row>
    <row r="62" spans="1:24" s="82" customFormat="1" ht="15" customHeight="1">
      <c r="A62" s="320"/>
      <c r="B62" s="321"/>
      <c r="C62" s="315" t="s">
        <v>67</v>
      </c>
      <c r="D62" s="316"/>
      <c r="E62" s="316"/>
      <c r="F62" s="316"/>
      <c r="G62" s="317"/>
      <c r="H62" s="318"/>
      <c r="I62" s="315"/>
      <c r="J62" s="316"/>
      <c r="K62" s="316"/>
      <c r="L62" s="322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1:13" s="82" customFormat="1" ht="15.75" customHeight="1">
      <c r="A63" s="303" t="s">
        <v>109</v>
      </c>
      <c r="B63" s="398"/>
      <c r="C63" s="259">
        <v>42969</v>
      </c>
      <c r="D63" s="259">
        <v>42978</v>
      </c>
      <c r="E63" s="259">
        <v>42981</v>
      </c>
      <c r="F63" s="208"/>
      <c r="G63" s="87">
        <v>41800000</v>
      </c>
      <c r="H63" s="75" t="s">
        <v>9</v>
      </c>
      <c r="I63" s="75" t="s">
        <v>110</v>
      </c>
      <c r="K63" s="208"/>
      <c r="L63" s="158" t="s">
        <v>68</v>
      </c>
      <c r="M63" s="277"/>
    </row>
    <row r="64" spans="1:13" s="82" customFormat="1" ht="15">
      <c r="A64" s="303" t="s">
        <v>103</v>
      </c>
      <c r="B64" s="398"/>
      <c r="C64" s="259">
        <v>42971</v>
      </c>
      <c r="D64" s="259">
        <v>42981</v>
      </c>
      <c r="E64" s="259">
        <v>42983</v>
      </c>
      <c r="F64" s="208"/>
      <c r="G64" s="87">
        <v>20000000</v>
      </c>
      <c r="H64" s="75" t="s">
        <v>9</v>
      </c>
      <c r="I64" s="75" t="s">
        <v>121</v>
      </c>
      <c r="K64" s="208"/>
      <c r="L64" s="158" t="s">
        <v>76</v>
      </c>
      <c r="M64" s="277"/>
    </row>
    <row r="65" spans="1:12" s="82" customFormat="1" ht="15">
      <c r="A65" s="303" t="s">
        <v>122</v>
      </c>
      <c r="B65" s="360"/>
      <c r="C65" s="252">
        <v>42967</v>
      </c>
      <c r="D65" s="259">
        <v>42983</v>
      </c>
      <c r="E65" s="259">
        <v>42985</v>
      </c>
      <c r="F65" s="208"/>
      <c r="G65" s="87">
        <v>30000000</v>
      </c>
      <c r="H65" s="75" t="s">
        <v>9</v>
      </c>
      <c r="I65" s="75" t="s">
        <v>89</v>
      </c>
      <c r="K65" s="208"/>
      <c r="L65" s="158" t="s">
        <v>136</v>
      </c>
    </row>
    <row r="66" spans="1:12" s="82" customFormat="1" ht="15">
      <c r="A66" s="303" t="s">
        <v>155</v>
      </c>
      <c r="B66" s="360"/>
      <c r="C66" s="252">
        <v>42975</v>
      </c>
      <c r="D66" s="259">
        <v>42985</v>
      </c>
      <c r="E66" s="259">
        <v>42990</v>
      </c>
      <c r="F66" s="208"/>
      <c r="G66" s="87">
        <v>61500000</v>
      </c>
      <c r="H66" s="75" t="s">
        <v>9</v>
      </c>
      <c r="I66" s="75" t="s">
        <v>181</v>
      </c>
      <c r="K66" s="208"/>
      <c r="L66" s="158" t="s">
        <v>82</v>
      </c>
    </row>
    <row r="67" spans="1:12" s="82" customFormat="1" ht="15">
      <c r="A67" s="303" t="s">
        <v>179</v>
      </c>
      <c r="B67" s="360"/>
      <c r="C67" s="252">
        <v>42981</v>
      </c>
      <c r="D67" s="259">
        <v>42990</v>
      </c>
      <c r="E67" s="259">
        <v>42994</v>
      </c>
      <c r="F67" s="208"/>
      <c r="G67" s="87">
        <v>30000000</v>
      </c>
      <c r="H67" s="75" t="s">
        <v>9</v>
      </c>
      <c r="I67" s="75" t="s">
        <v>11</v>
      </c>
      <c r="K67" s="208"/>
      <c r="L67" s="158" t="s">
        <v>11</v>
      </c>
    </row>
    <row r="68" spans="1:12" s="82" customFormat="1" ht="15">
      <c r="A68" s="303" t="s">
        <v>156</v>
      </c>
      <c r="B68" s="360"/>
      <c r="C68" s="252">
        <v>42986</v>
      </c>
      <c r="D68" s="259">
        <v>42994</v>
      </c>
      <c r="E68" s="259">
        <v>42997</v>
      </c>
      <c r="F68" s="208"/>
      <c r="G68" s="87">
        <v>53500000</v>
      </c>
      <c r="H68" s="75" t="s">
        <v>9</v>
      </c>
      <c r="I68" s="75" t="s">
        <v>181</v>
      </c>
      <c r="K68" s="208"/>
      <c r="L68" s="410" t="s">
        <v>82</v>
      </c>
    </row>
    <row r="69" spans="1:24" s="82" customFormat="1" ht="14.25" customHeight="1">
      <c r="A69" s="320"/>
      <c r="B69" s="321"/>
      <c r="C69" s="315" t="s">
        <v>17</v>
      </c>
      <c r="D69" s="316"/>
      <c r="E69" s="316"/>
      <c r="F69" s="316"/>
      <c r="G69" s="317"/>
      <c r="H69" s="318"/>
      <c r="I69" s="315"/>
      <c r="J69" s="316"/>
      <c r="K69" s="316"/>
      <c r="L69" s="322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</row>
    <row r="70" spans="1:24" s="82" customFormat="1" ht="15" customHeight="1">
      <c r="A70" s="368" t="s">
        <v>66</v>
      </c>
      <c r="B70" s="228"/>
      <c r="C70" s="225"/>
      <c r="D70" s="225"/>
      <c r="E70" s="301"/>
      <c r="F70" s="228"/>
      <c r="G70" s="226"/>
      <c r="H70" s="206"/>
      <c r="I70" s="206"/>
      <c r="J70" s="407"/>
      <c r="K70" s="228"/>
      <c r="L70" s="408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1:24" s="82" customFormat="1" ht="15" customHeight="1">
      <c r="A71" s="320"/>
      <c r="B71" s="321"/>
      <c r="C71" s="315" t="s">
        <v>79</v>
      </c>
      <c r="D71" s="316"/>
      <c r="E71" s="316"/>
      <c r="F71" s="316"/>
      <c r="G71" s="317"/>
      <c r="H71" s="318"/>
      <c r="I71" s="315"/>
      <c r="J71" s="316"/>
      <c r="K71" s="316"/>
      <c r="L71" s="322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1:12" s="82" customFormat="1" ht="14.25" customHeight="1">
      <c r="A72" s="303" t="s">
        <v>103</v>
      </c>
      <c r="B72" s="360"/>
      <c r="C72" s="252">
        <v>42972</v>
      </c>
      <c r="D72" s="259">
        <v>42979</v>
      </c>
      <c r="E72" s="259">
        <v>42980</v>
      </c>
      <c r="F72" s="208"/>
      <c r="G72" s="87">
        <v>30000000</v>
      </c>
      <c r="H72" s="75" t="s">
        <v>9</v>
      </c>
      <c r="I72" s="75" t="s">
        <v>121</v>
      </c>
      <c r="K72" s="208"/>
      <c r="L72" s="158" t="s">
        <v>76</v>
      </c>
    </row>
    <row r="73" spans="1:12" s="82" customFormat="1" ht="14.25" customHeight="1">
      <c r="A73" s="303" t="s">
        <v>122</v>
      </c>
      <c r="B73" s="360"/>
      <c r="C73" s="252">
        <v>42967</v>
      </c>
      <c r="D73" s="259">
        <v>42978</v>
      </c>
      <c r="E73" s="259">
        <v>42979</v>
      </c>
      <c r="F73" s="208"/>
      <c r="G73" s="87">
        <v>25000000</v>
      </c>
      <c r="H73" s="75" t="s">
        <v>9</v>
      </c>
      <c r="I73" s="75" t="s">
        <v>89</v>
      </c>
      <c r="K73" s="208"/>
      <c r="L73" s="158" t="s">
        <v>136</v>
      </c>
    </row>
    <row r="74" spans="1:12" s="82" customFormat="1" ht="15">
      <c r="A74" s="303" t="s">
        <v>129</v>
      </c>
      <c r="B74" s="360"/>
      <c r="C74" s="252">
        <v>42972</v>
      </c>
      <c r="D74" s="259">
        <v>42979</v>
      </c>
      <c r="E74" s="259">
        <v>42981</v>
      </c>
      <c r="F74" s="208"/>
      <c r="G74" s="87">
        <v>30200000</v>
      </c>
      <c r="H74" s="75" t="s">
        <v>9</v>
      </c>
      <c r="I74" s="75" t="s">
        <v>11</v>
      </c>
      <c r="K74" s="208"/>
      <c r="L74" s="158" t="s">
        <v>69</v>
      </c>
    </row>
    <row r="75" spans="1:12" s="82" customFormat="1" ht="15">
      <c r="A75" s="303" t="s">
        <v>133</v>
      </c>
      <c r="B75" s="360"/>
      <c r="C75" s="252">
        <v>42979</v>
      </c>
      <c r="D75" s="259">
        <v>42981</v>
      </c>
      <c r="E75" s="259">
        <v>42983</v>
      </c>
      <c r="F75" s="208"/>
      <c r="G75" s="87">
        <v>26168000</v>
      </c>
      <c r="H75" s="75" t="s">
        <v>9</v>
      </c>
      <c r="I75" s="75" t="s">
        <v>11</v>
      </c>
      <c r="K75" s="208"/>
      <c r="L75" s="158" t="s">
        <v>69</v>
      </c>
    </row>
    <row r="76" spans="1:12" s="82" customFormat="1" ht="15">
      <c r="A76" s="303" t="s">
        <v>147</v>
      </c>
      <c r="B76" s="360"/>
      <c r="C76" s="252">
        <v>42983</v>
      </c>
      <c r="D76" s="259">
        <v>42983</v>
      </c>
      <c r="E76" s="259">
        <v>42984</v>
      </c>
      <c r="F76" s="208"/>
      <c r="G76" s="87">
        <v>18100000</v>
      </c>
      <c r="H76" s="75" t="s">
        <v>9</v>
      </c>
      <c r="I76" s="75" t="s">
        <v>159</v>
      </c>
      <c r="K76" s="208"/>
      <c r="L76" s="158" t="s">
        <v>72</v>
      </c>
    </row>
    <row r="77" spans="1:13" s="82" customFormat="1" ht="15.75" customHeight="1">
      <c r="A77" s="303" t="s">
        <v>117</v>
      </c>
      <c r="B77" s="398"/>
      <c r="C77" s="259">
        <v>42982</v>
      </c>
      <c r="D77" s="259">
        <v>42984</v>
      </c>
      <c r="E77" s="259">
        <v>42987</v>
      </c>
      <c r="F77" s="208"/>
      <c r="G77" s="87">
        <v>28000000</v>
      </c>
      <c r="H77" s="75" t="s">
        <v>9</v>
      </c>
      <c r="I77" s="75" t="s">
        <v>11</v>
      </c>
      <c r="K77" s="208"/>
      <c r="L77" s="158" t="s">
        <v>76</v>
      </c>
      <c r="M77" s="277"/>
    </row>
    <row r="78" spans="1:12" s="82" customFormat="1" ht="15">
      <c r="A78" s="303" t="s">
        <v>115</v>
      </c>
      <c r="B78" s="360"/>
      <c r="C78" s="252">
        <v>42978</v>
      </c>
      <c r="D78" s="259">
        <v>42987</v>
      </c>
      <c r="E78" s="259">
        <v>42991</v>
      </c>
      <c r="F78" s="208"/>
      <c r="G78" s="87">
        <v>31854000</v>
      </c>
      <c r="H78" s="75" t="s">
        <v>9</v>
      </c>
      <c r="I78" s="75" t="s">
        <v>195</v>
      </c>
      <c r="K78" s="208"/>
      <c r="L78" s="158" t="s">
        <v>88</v>
      </c>
    </row>
    <row r="79" spans="1:12" s="82" customFormat="1" ht="15">
      <c r="A79" s="303" t="s">
        <v>133</v>
      </c>
      <c r="B79" s="360"/>
      <c r="C79" s="252">
        <v>42979</v>
      </c>
      <c r="D79" s="259">
        <v>42981</v>
      </c>
      <c r="E79" s="259">
        <v>42983</v>
      </c>
      <c r="F79" s="208"/>
      <c r="G79" s="87">
        <v>31854000</v>
      </c>
      <c r="H79" s="75" t="s">
        <v>9</v>
      </c>
      <c r="I79" s="75" t="s">
        <v>11</v>
      </c>
      <c r="K79" s="208"/>
      <c r="L79" s="158" t="s">
        <v>69</v>
      </c>
    </row>
    <row r="80" spans="1:12" s="82" customFormat="1" ht="15">
      <c r="A80" s="303" t="s">
        <v>117</v>
      </c>
      <c r="B80" s="360"/>
      <c r="C80" s="252">
        <v>42982</v>
      </c>
      <c r="D80" s="259">
        <v>42984</v>
      </c>
      <c r="E80" s="259">
        <v>42987</v>
      </c>
      <c r="F80" s="208"/>
      <c r="G80" s="87">
        <v>26168000</v>
      </c>
      <c r="H80" s="75" t="s">
        <v>9</v>
      </c>
      <c r="I80" s="75" t="s">
        <v>134</v>
      </c>
      <c r="K80" s="208"/>
      <c r="L80" s="158" t="s">
        <v>76</v>
      </c>
    </row>
    <row r="81" spans="1:12" s="82" customFormat="1" ht="15">
      <c r="A81" s="303" t="s">
        <v>147</v>
      </c>
      <c r="B81" s="360"/>
      <c r="C81" s="252">
        <v>42983</v>
      </c>
      <c r="D81" s="259">
        <v>42983</v>
      </c>
      <c r="E81" s="259">
        <v>42984</v>
      </c>
      <c r="F81" s="208"/>
      <c r="G81" s="87">
        <v>28100000</v>
      </c>
      <c r="H81" s="75" t="s">
        <v>9</v>
      </c>
      <c r="I81" s="75" t="s">
        <v>159</v>
      </c>
      <c r="K81" s="208"/>
      <c r="L81" s="158" t="s">
        <v>102</v>
      </c>
    </row>
    <row r="82" spans="1:12" s="82" customFormat="1" ht="15">
      <c r="A82" s="303" t="s">
        <v>170</v>
      </c>
      <c r="B82" s="360"/>
      <c r="C82" s="252">
        <v>42990</v>
      </c>
      <c r="D82" s="259">
        <v>42992</v>
      </c>
      <c r="E82" s="259">
        <v>42993</v>
      </c>
      <c r="F82" s="208"/>
      <c r="G82" s="87">
        <v>13300000</v>
      </c>
      <c r="H82" s="75" t="s">
        <v>9</v>
      </c>
      <c r="I82" s="75" t="s">
        <v>153</v>
      </c>
      <c r="K82" s="208"/>
      <c r="L82" s="158" t="s">
        <v>102</v>
      </c>
    </row>
    <row r="83" spans="1:12" s="82" customFormat="1" ht="15">
      <c r="A83" s="303" t="s">
        <v>171</v>
      </c>
      <c r="B83" s="360"/>
      <c r="C83" s="252">
        <v>42989</v>
      </c>
      <c r="D83" s="259">
        <v>42993</v>
      </c>
      <c r="E83" s="259">
        <v>42995</v>
      </c>
      <c r="F83" s="208"/>
      <c r="G83" s="87">
        <v>35000000</v>
      </c>
      <c r="H83" s="75" t="s">
        <v>9</v>
      </c>
      <c r="I83" s="75" t="s">
        <v>199</v>
      </c>
      <c r="K83" s="208"/>
      <c r="L83" s="158" t="s">
        <v>102</v>
      </c>
    </row>
    <row r="84" spans="1:12" s="82" customFormat="1" ht="15">
      <c r="A84" s="303" t="s">
        <v>152</v>
      </c>
      <c r="B84" s="360"/>
      <c r="C84" s="252">
        <v>42992</v>
      </c>
      <c r="D84" s="259">
        <v>42995</v>
      </c>
      <c r="E84" s="259">
        <v>42996</v>
      </c>
      <c r="F84" s="208"/>
      <c r="G84" s="87">
        <v>22411000</v>
      </c>
      <c r="H84" s="75" t="s">
        <v>9</v>
      </c>
      <c r="I84" s="75" t="s">
        <v>154</v>
      </c>
      <c r="K84" s="208"/>
      <c r="L84" s="410" t="s">
        <v>102</v>
      </c>
    </row>
    <row r="85" spans="1:24" s="82" customFormat="1" ht="15">
      <c r="A85" s="320"/>
      <c r="B85" s="321"/>
      <c r="C85" s="315" t="s">
        <v>19</v>
      </c>
      <c r="D85" s="316"/>
      <c r="E85" s="316"/>
      <c r="F85" s="316"/>
      <c r="G85" s="317"/>
      <c r="H85" s="318"/>
      <c r="I85" s="315"/>
      <c r="J85" s="316"/>
      <c r="K85" s="316"/>
      <c r="L85" s="322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</row>
    <row r="86" spans="1:24" s="82" customFormat="1" ht="15" customHeight="1">
      <c r="A86" s="233" t="s">
        <v>66</v>
      </c>
      <c r="B86" s="201"/>
      <c r="C86" s="298"/>
      <c r="D86" s="298"/>
      <c r="E86" s="302"/>
      <c r="F86" s="298"/>
      <c r="G86" s="298"/>
      <c r="H86" s="298"/>
      <c r="I86" s="298"/>
      <c r="J86" s="298"/>
      <c r="K86" s="298"/>
      <c r="L86" s="299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</row>
    <row r="87" spans="1:24" s="82" customFormat="1" ht="15" customHeight="1">
      <c r="A87" s="233"/>
      <c r="B87" s="201"/>
      <c r="C87" s="298"/>
      <c r="D87" s="298"/>
      <c r="E87" s="302"/>
      <c r="F87" s="298"/>
      <c r="G87" s="298"/>
      <c r="H87" s="298"/>
      <c r="I87" s="298"/>
      <c r="J87" s="298"/>
      <c r="K87" s="298"/>
      <c r="L87" s="299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 s="82" customFormat="1" ht="15" customHeight="1">
      <c r="A88" s="125"/>
      <c r="B88" s="319" t="s">
        <v>41</v>
      </c>
      <c r="C88" s="95"/>
      <c r="D88" s="308"/>
      <c r="E88" s="308"/>
      <c r="F88" s="308"/>
      <c r="G88" s="308"/>
      <c r="H88" s="121"/>
      <c r="I88" s="121"/>
      <c r="J88" s="308"/>
      <c r="K88" s="303"/>
      <c r="L88" s="3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</row>
    <row r="89" spans="1:24" s="82" customFormat="1" ht="15" customHeight="1">
      <c r="A89" s="320"/>
      <c r="B89" s="314"/>
      <c r="C89" s="315" t="s">
        <v>20</v>
      </c>
      <c r="D89" s="316"/>
      <c r="E89" s="316"/>
      <c r="F89" s="316"/>
      <c r="G89" s="317"/>
      <c r="H89" s="318"/>
      <c r="I89" s="315"/>
      <c r="J89" s="316"/>
      <c r="K89" s="344"/>
      <c r="L89" s="411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</row>
    <row r="90" spans="1:13" s="82" customFormat="1" ht="15" customHeight="1">
      <c r="A90" s="125" t="s">
        <v>182</v>
      </c>
      <c r="C90" s="252">
        <v>42982</v>
      </c>
      <c r="D90" s="259">
        <v>42988</v>
      </c>
      <c r="E90" s="259">
        <v>42989</v>
      </c>
      <c r="F90" s="138"/>
      <c r="G90" s="138">
        <v>20000000</v>
      </c>
      <c r="H90" s="19" t="s">
        <v>9</v>
      </c>
      <c r="I90" s="75" t="s">
        <v>11</v>
      </c>
      <c r="K90" s="100"/>
      <c r="L90" s="202" t="s">
        <v>93</v>
      </c>
      <c r="M90" s="277"/>
    </row>
    <row r="91" spans="1:13" s="82" customFormat="1" ht="15" customHeight="1">
      <c r="A91" s="125" t="s">
        <v>160</v>
      </c>
      <c r="C91" s="252">
        <v>42984</v>
      </c>
      <c r="D91" s="259">
        <v>42989</v>
      </c>
      <c r="E91" s="259">
        <v>42993</v>
      </c>
      <c r="F91" s="138"/>
      <c r="G91" s="138">
        <v>46110000</v>
      </c>
      <c r="H91" s="19" t="s">
        <v>9</v>
      </c>
      <c r="I91" s="75" t="s">
        <v>104</v>
      </c>
      <c r="K91" s="100"/>
      <c r="L91" s="202" t="s">
        <v>78</v>
      </c>
      <c r="M91" s="277"/>
    </row>
    <row r="92" spans="1:13" s="82" customFormat="1" ht="15" customHeight="1">
      <c r="A92" s="125" t="s">
        <v>148</v>
      </c>
      <c r="C92" s="252">
        <v>42986</v>
      </c>
      <c r="D92" s="259">
        <v>42993</v>
      </c>
      <c r="E92" s="259">
        <v>42997</v>
      </c>
      <c r="F92" s="138"/>
      <c r="G92" s="138">
        <v>33000000</v>
      </c>
      <c r="H92" s="19" t="s">
        <v>9</v>
      </c>
      <c r="I92" s="75" t="s">
        <v>161</v>
      </c>
      <c r="K92" s="100"/>
      <c r="L92" s="202" t="s">
        <v>76</v>
      </c>
      <c r="M92" s="277"/>
    </row>
    <row r="93" spans="1:24" s="82" customFormat="1" ht="15" customHeight="1">
      <c r="A93" s="320"/>
      <c r="B93" s="321"/>
      <c r="C93" s="315" t="s">
        <v>21</v>
      </c>
      <c r="D93" s="316"/>
      <c r="E93" s="316"/>
      <c r="F93" s="316"/>
      <c r="G93" s="317"/>
      <c r="H93" s="318"/>
      <c r="I93" s="315"/>
      <c r="J93" s="316"/>
      <c r="K93" s="316"/>
      <c r="L93" s="322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</row>
    <row r="94" spans="1:13" s="82" customFormat="1" ht="15" customHeight="1">
      <c r="A94" s="125" t="s">
        <v>137</v>
      </c>
      <c r="C94" s="252">
        <v>42970</v>
      </c>
      <c r="D94" s="259">
        <v>42979</v>
      </c>
      <c r="E94" s="259">
        <v>42980</v>
      </c>
      <c r="F94" s="138"/>
      <c r="G94" s="138">
        <v>22167600</v>
      </c>
      <c r="H94" s="19" t="s">
        <v>9</v>
      </c>
      <c r="I94" s="75" t="s">
        <v>11</v>
      </c>
      <c r="K94" s="100"/>
      <c r="L94" s="158" t="s">
        <v>69</v>
      </c>
      <c r="M94" s="277"/>
    </row>
    <row r="95" spans="1:13" s="82" customFormat="1" ht="15" customHeight="1">
      <c r="A95" s="125" t="s">
        <v>106</v>
      </c>
      <c r="C95" s="252">
        <v>42973</v>
      </c>
      <c r="D95" s="259">
        <v>42981</v>
      </c>
      <c r="E95" s="259">
        <v>42983</v>
      </c>
      <c r="F95" s="138"/>
      <c r="G95" s="138">
        <v>36300000</v>
      </c>
      <c r="H95" s="19" t="s">
        <v>9</v>
      </c>
      <c r="I95" s="11" t="s">
        <v>86</v>
      </c>
      <c r="K95" s="100"/>
      <c r="L95" s="158" t="s">
        <v>88</v>
      </c>
      <c r="M95" s="277"/>
    </row>
    <row r="96" spans="1:13" s="82" customFormat="1" ht="15" customHeight="1">
      <c r="A96" s="125" t="s">
        <v>138</v>
      </c>
      <c r="C96" s="252">
        <v>42974</v>
      </c>
      <c r="D96" s="259">
        <v>42983</v>
      </c>
      <c r="E96" s="259">
        <v>42984</v>
      </c>
      <c r="F96" s="138"/>
      <c r="G96" s="138">
        <v>25000000</v>
      </c>
      <c r="H96" s="19" t="s">
        <v>9</v>
      </c>
      <c r="I96" s="11" t="s">
        <v>140</v>
      </c>
      <c r="K96" s="100"/>
      <c r="L96" s="158" t="s">
        <v>90</v>
      </c>
      <c r="M96" s="277"/>
    </row>
    <row r="97" spans="1:13" s="82" customFormat="1" ht="15" customHeight="1">
      <c r="A97" s="125" t="s">
        <v>107</v>
      </c>
      <c r="C97" s="252">
        <v>42976</v>
      </c>
      <c r="D97" s="259">
        <v>42984</v>
      </c>
      <c r="E97" s="259">
        <v>42985</v>
      </c>
      <c r="F97" s="138"/>
      <c r="G97" s="138">
        <v>29500000</v>
      </c>
      <c r="H97" s="19" t="s">
        <v>9</v>
      </c>
      <c r="I97" s="11" t="s">
        <v>86</v>
      </c>
      <c r="K97" s="100"/>
      <c r="L97" s="158" t="s">
        <v>85</v>
      </c>
      <c r="M97" s="277"/>
    </row>
    <row r="98" spans="1:13" s="82" customFormat="1" ht="15" customHeight="1">
      <c r="A98" s="303" t="s">
        <v>165</v>
      </c>
      <c r="C98" s="252">
        <v>42976</v>
      </c>
      <c r="D98" s="259">
        <v>42986</v>
      </c>
      <c r="E98" s="259">
        <v>42989</v>
      </c>
      <c r="F98" s="138"/>
      <c r="G98" s="138">
        <v>42170000</v>
      </c>
      <c r="H98" s="19" t="s">
        <v>9</v>
      </c>
      <c r="I98" s="11" t="s">
        <v>83</v>
      </c>
      <c r="K98" s="100"/>
      <c r="L98" s="158" t="s">
        <v>68</v>
      </c>
      <c r="M98" s="277"/>
    </row>
    <row r="99" spans="1:13" s="82" customFormat="1" ht="15" customHeight="1">
      <c r="A99" s="303" t="s">
        <v>163</v>
      </c>
      <c r="C99" s="252">
        <v>42979</v>
      </c>
      <c r="D99" s="259">
        <v>42989</v>
      </c>
      <c r="E99" s="259">
        <v>42991</v>
      </c>
      <c r="F99" s="138"/>
      <c r="G99" s="138">
        <v>36300000</v>
      </c>
      <c r="H99" s="19" t="s">
        <v>9</v>
      </c>
      <c r="I99" s="11" t="s">
        <v>86</v>
      </c>
      <c r="K99" s="100"/>
      <c r="L99" s="158" t="s">
        <v>76</v>
      </c>
      <c r="M99" s="277"/>
    </row>
    <row r="100" spans="1:13" s="82" customFormat="1" ht="15" customHeight="1">
      <c r="A100" s="303" t="s">
        <v>139</v>
      </c>
      <c r="C100" s="252">
        <v>42980</v>
      </c>
      <c r="D100" s="259">
        <v>42991</v>
      </c>
      <c r="E100" s="259">
        <v>42992</v>
      </c>
      <c r="F100" s="138"/>
      <c r="G100" s="138">
        <v>29500000</v>
      </c>
      <c r="H100" s="19" t="s">
        <v>9</v>
      </c>
      <c r="I100" s="11" t="s">
        <v>86</v>
      </c>
      <c r="K100" s="100"/>
      <c r="L100" s="158" t="s">
        <v>85</v>
      </c>
      <c r="M100" s="277"/>
    </row>
    <row r="101" spans="1:13" s="82" customFormat="1" ht="15" customHeight="1">
      <c r="A101" s="303" t="s">
        <v>183</v>
      </c>
      <c r="C101" s="252">
        <v>42982</v>
      </c>
      <c r="D101" s="259">
        <v>42993</v>
      </c>
      <c r="E101" s="259">
        <v>42994</v>
      </c>
      <c r="F101" s="138"/>
      <c r="G101" s="138">
        <v>15000000</v>
      </c>
      <c r="H101" s="19" t="s">
        <v>9</v>
      </c>
      <c r="I101" s="11" t="s">
        <v>11</v>
      </c>
      <c r="K101" s="100"/>
      <c r="L101" s="158" t="s">
        <v>93</v>
      </c>
      <c r="M101" s="277"/>
    </row>
    <row r="102" spans="1:13" s="82" customFormat="1" ht="15" customHeight="1">
      <c r="A102" s="303" t="s">
        <v>162</v>
      </c>
      <c r="C102" s="252">
        <v>42982</v>
      </c>
      <c r="D102" s="259">
        <v>42993</v>
      </c>
      <c r="E102" s="259">
        <v>42995</v>
      </c>
      <c r="F102" s="138"/>
      <c r="G102" s="138">
        <v>32400000</v>
      </c>
      <c r="H102" s="19" t="s">
        <v>9</v>
      </c>
      <c r="I102" s="11" t="s">
        <v>167</v>
      </c>
      <c r="K102" s="100"/>
      <c r="L102" s="158" t="s">
        <v>166</v>
      </c>
      <c r="M102" s="277"/>
    </row>
    <row r="103" spans="1:13" s="82" customFormat="1" ht="15" customHeight="1">
      <c r="A103" s="303" t="s">
        <v>184</v>
      </c>
      <c r="C103" s="252">
        <v>42988</v>
      </c>
      <c r="D103" s="259">
        <v>42995</v>
      </c>
      <c r="E103" s="259">
        <v>42997</v>
      </c>
      <c r="F103" s="138"/>
      <c r="G103" s="138">
        <v>42100000</v>
      </c>
      <c r="H103" s="19" t="s">
        <v>9</v>
      </c>
      <c r="I103" s="11" t="s">
        <v>83</v>
      </c>
      <c r="K103" s="100"/>
      <c r="L103" s="158" t="s">
        <v>68</v>
      </c>
      <c r="M103" s="277"/>
    </row>
    <row r="104" spans="1:24" s="82" customFormat="1" ht="15">
      <c r="A104" s="320"/>
      <c r="B104" s="321"/>
      <c r="C104" s="315" t="s">
        <v>58</v>
      </c>
      <c r="D104" s="316"/>
      <c r="E104" s="316"/>
      <c r="F104" s="316"/>
      <c r="G104" s="317"/>
      <c r="H104" s="318"/>
      <c r="I104" s="315"/>
      <c r="J104" s="316"/>
      <c r="K104" s="316"/>
      <c r="L104" s="322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</row>
    <row r="105" spans="1:24" ht="15" customHeight="1">
      <c r="A105" s="233" t="s">
        <v>66</v>
      </c>
      <c r="B105" s="306"/>
      <c r="C105" s="175"/>
      <c r="D105" s="137"/>
      <c r="E105" s="137"/>
      <c r="F105" s="306"/>
      <c r="G105" s="138"/>
      <c r="H105" s="19"/>
      <c r="I105" s="140"/>
      <c r="J105" s="11"/>
      <c r="K105" s="361"/>
      <c r="L105" s="349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</row>
    <row r="106" spans="1:24" s="82" customFormat="1" ht="15" customHeight="1">
      <c r="A106" s="320"/>
      <c r="B106" s="321"/>
      <c r="C106" s="315" t="s">
        <v>22</v>
      </c>
      <c r="D106" s="316"/>
      <c r="E106" s="316"/>
      <c r="F106" s="316"/>
      <c r="G106" s="317"/>
      <c r="H106" s="318"/>
      <c r="I106" s="315"/>
      <c r="J106" s="316"/>
      <c r="K106" s="316"/>
      <c r="L106" s="322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</row>
    <row r="107" spans="1:13" s="82" customFormat="1" ht="15" customHeight="1">
      <c r="A107" s="125" t="s">
        <v>91</v>
      </c>
      <c r="B107" s="412"/>
      <c r="C107" s="252">
        <v>42940</v>
      </c>
      <c r="D107" s="259">
        <v>42971</v>
      </c>
      <c r="E107" s="259">
        <v>42982</v>
      </c>
      <c r="F107" s="138">
        <v>27000000</v>
      </c>
      <c r="G107" s="138"/>
      <c r="H107" s="19" t="s">
        <v>81</v>
      </c>
      <c r="I107" s="75" t="s">
        <v>11</v>
      </c>
      <c r="K107" s="100"/>
      <c r="L107" s="202" t="s">
        <v>87</v>
      </c>
      <c r="M107" s="277"/>
    </row>
    <row r="108" spans="1:13" s="82" customFormat="1" ht="15" customHeight="1">
      <c r="A108" s="125" t="s">
        <v>98</v>
      </c>
      <c r="B108" s="419"/>
      <c r="C108" s="252">
        <v>42948</v>
      </c>
      <c r="D108" s="259">
        <v>42982</v>
      </c>
      <c r="E108" s="259">
        <v>42986</v>
      </c>
      <c r="F108" s="138">
        <v>6200000</v>
      </c>
      <c r="G108" s="138"/>
      <c r="H108" s="19" t="s">
        <v>81</v>
      </c>
      <c r="I108" s="75" t="s">
        <v>105</v>
      </c>
      <c r="K108" s="100"/>
      <c r="L108" s="202" t="s">
        <v>15</v>
      </c>
      <c r="M108" s="277"/>
    </row>
    <row r="109" spans="1:13" s="82" customFormat="1" ht="15" customHeight="1">
      <c r="A109" s="125" t="s">
        <v>99</v>
      </c>
      <c r="B109" s="419"/>
      <c r="C109" s="252">
        <v>42948</v>
      </c>
      <c r="D109" s="259">
        <v>42985</v>
      </c>
      <c r="E109" s="259">
        <v>42992</v>
      </c>
      <c r="F109" s="138">
        <v>27250000</v>
      </c>
      <c r="G109" s="138"/>
      <c r="H109" s="19" t="s">
        <v>84</v>
      </c>
      <c r="I109" s="75" t="s">
        <v>94</v>
      </c>
      <c r="K109" s="100"/>
      <c r="L109" s="202" t="s">
        <v>87</v>
      </c>
      <c r="M109" s="277"/>
    </row>
    <row r="110" spans="1:24" ht="15" customHeight="1">
      <c r="A110" s="320"/>
      <c r="B110" s="321"/>
      <c r="C110" s="315" t="s">
        <v>51</v>
      </c>
      <c r="D110" s="316"/>
      <c r="E110" s="316"/>
      <c r="F110" s="316"/>
      <c r="G110" s="317"/>
      <c r="H110" s="318"/>
      <c r="I110" s="315"/>
      <c r="J110" s="316"/>
      <c r="K110" s="402"/>
      <c r="L110" s="372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</row>
    <row r="111" spans="1:24" ht="15" customHeight="1">
      <c r="A111" s="233" t="s">
        <v>66</v>
      </c>
      <c r="B111" s="401"/>
      <c r="C111" s="252"/>
      <c r="D111" s="259"/>
      <c r="E111" s="259"/>
      <c r="F111" s="138"/>
      <c r="G111" s="138"/>
      <c r="H111" s="19"/>
      <c r="I111" s="140"/>
      <c r="K111" s="403"/>
      <c r="L111" s="374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</row>
    <row r="112" spans="1:24" ht="15" customHeight="1">
      <c r="A112" s="320"/>
      <c r="B112" s="321"/>
      <c r="C112" s="315" t="s">
        <v>35</v>
      </c>
      <c r="D112" s="316"/>
      <c r="E112" s="316"/>
      <c r="F112" s="316"/>
      <c r="G112" s="317"/>
      <c r="H112" s="318"/>
      <c r="I112" s="315"/>
      <c r="J112" s="316"/>
      <c r="K112" s="316"/>
      <c r="L112" s="372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</row>
    <row r="113" spans="1:13" s="82" customFormat="1" ht="15" customHeight="1">
      <c r="A113" s="125" t="s">
        <v>142</v>
      </c>
      <c r="B113" s="422"/>
      <c r="C113" s="252">
        <v>42986</v>
      </c>
      <c r="D113" s="259">
        <v>42992</v>
      </c>
      <c r="E113" s="259">
        <v>42994</v>
      </c>
      <c r="F113" s="138">
        <v>3480350</v>
      </c>
      <c r="G113" s="138"/>
      <c r="H113" s="19" t="s">
        <v>81</v>
      </c>
      <c r="I113" s="140" t="s">
        <v>201</v>
      </c>
      <c r="K113" s="100"/>
      <c r="L113" s="424" t="s">
        <v>68</v>
      </c>
      <c r="M113" s="277"/>
    </row>
    <row r="114" spans="1:24" ht="15" customHeight="1">
      <c r="A114" s="320"/>
      <c r="B114" s="321"/>
      <c r="C114" s="315" t="s">
        <v>36</v>
      </c>
      <c r="D114" s="316"/>
      <c r="E114" s="316"/>
      <c r="F114" s="316"/>
      <c r="G114" s="317"/>
      <c r="H114" s="318"/>
      <c r="I114" s="315"/>
      <c r="J114" s="316"/>
      <c r="K114" s="316"/>
      <c r="L114" s="322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</row>
    <row r="115" spans="1:24" ht="15" customHeight="1">
      <c r="A115" s="233" t="s">
        <v>66</v>
      </c>
      <c r="B115" s="20"/>
      <c r="C115" s="20"/>
      <c r="D115" s="203"/>
      <c r="E115" s="20"/>
      <c r="F115" s="138"/>
      <c r="G115" s="26"/>
      <c r="H115" s="19"/>
      <c r="I115" s="19"/>
      <c r="J115" s="306"/>
      <c r="K115" s="306"/>
      <c r="L115" s="202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</row>
    <row r="116" spans="1:24" ht="15" customHeight="1">
      <c r="A116" s="320"/>
      <c r="B116" s="321"/>
      <c r="C116" s="315" t="s">
        <v>37</v>
      </c>
      <c r="D116" s="316"/>
      <c r="E116" s="316"/>
      <c r="F116" s="316"/>
      <c r="G116" s="317"/>
      <c r="H116" s="318"/>
      <c r="I116" s="315"/>
      <c r="J116" s="316"/>
      <c r="K116" s="316"/>
      <c r="L116" s="322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</row>
    <row r="117" spans="1:24" ht="15" customHeight="1">
      <c r="A117" s="233" t="s">
        <v>66</v>
      </c>
      <c r="B117" s="306"/>
      <c r="C117" s="234"/>
      <c r="D117" s="234"/>
      <c r="E117" s="297"/>
      <c r="F117" s="306"/>
      <c r="G117" s="306"/>
      <c r="H117" s="306"/>
      <c r="I117" s="306"/>
      <c r="J117" s="306"/>
      <c r="K117" s="306"/>
      <c r="L117" s="223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</row>
    <row r="118" spans="1:24" ht="15" customHeight="1">
      <c r="A118" s="320"/>
      <c r="B118" s="321"/>
      <c r="C118" s="315" t="s">
        <v>38</v>
      </c>
      <c r="D118" s="316"/>
      <c r="E118" s="316"/>
      <c r="F118" s="316"/>
      <c r="G118" s="317"/>
      <c r="H118" s="318"/>
      <c r="I118" s="315"/>
      <c r="J118" s="316"/>
      <c r="K118" s="316"/>
      <c r="L118" s="322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</row>
    <row r="119" spans="1:24" ht="15" customHeight="1">
      <c r="A119" s="233" t="s">
        <v>66</v>
      </c>
      <c r="B119" s="306"/>
      <c r="C119" s="234"/>
      <c r="D119" s="234"/>
      <c r="E119" s="297"/>
      <c r="F119" s="306"/>
      <c r="G119" s="306"/>
      <c r="H119" s="306"/>
      <c r="I119" s="306"/>
      <c r="J119" s="306"/>
      <c r="K119" s="355"/>
      <c r="L119" s="151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</row>
    <row r="120" spans="1:24" ht="15" customHeight="1">
      <c r="A120" s="320"/>
      <c r="B120" s="321"/>
      <c r="C120" s="315" t="s">
        <v>23</v>
      </c>
      <c r="D120" s="316"/>
      <c r="E120" s="316"/>
      <c r="F120" s="316"/>
      <c r="G120" s="317"/>
      <c r="H120" s="318"/>
      <c r="I120" s="315"/>
      <c r="J120" s="316"/>
      <c r="K120" s="316"/>
      <c r="L120" s="372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</row>
    <row r="121" spans="1:13" s="82" customFormat="1" ht="15" customHeight="1">
      <c r="A121" s="125" t="s">
        <v>108</v>
      </c>
      <c r="B121" s="420"/>
      <c r="C121" s="252">
        <v>42965</v>
      </c>
      <c r="D121" s="259">
        <v>42979</v>
      </c>
      <c r="E121" s="259">
        <v>42982</v>
      </c>
      <c r="F121" s="138">
        <v>13250400</v>
      </c>
      <c r="G121" s="138"/>
      <c r="H121" s="19" t="s">
        <v>81</v>
      </c>
      <c r="I121" s="140" t="s">
        <v>11</v>
      </c>
      <c r="K121" s="100"/>
      <c r="L121" s="424" t="s">
        <v>15</v>
      </c>
      <c r="M121" s="277"/>
    </row>
    <row r="122" spans="1:13" s="82" customFormat="1" ht="15" customHeight="1">
      <c r="A122" s="125" t="s">
        <v>142</v>
      </c>
      <c r="B122" s="421"/>
      <c r="C122" s="252">
        <v>42986</v>
      </c>
      <c r="D122" s="259">
        <v>42986</v>
      </c>
      <c r="E122" s="259">
        <v>42992</v>
      </c>
      <c r="F122" s="138">
        <v>12019650</v>
      </c>
      <c r="G122" s="138"/>
      <c r="H122" s="19" t="s">
        <v>81</v>
      </c>
      <c r="I122" s="140" t="s">
        <v>201</v>
      </c>
      <c r="K122" s="100"/>
      <c r="L122" s="202" t="s">
        <v>68</v>
      </c>
      <c r="M122" s="277"/>
    </row>
    <row r="123" spans="1:24" ht="15" customHeight="1">
      <c r="A123" s="300"/>
      <c r="B123" s="172"/>
      <c r="C123" s="397"/>
      <c r="D123" s="397"/>
      <c r="E123" s="397"/>
      <c r="F123" s="397"/>
      <c r="G123" s="172"/>
      <c r="H123" s="172"/>
      <c r="I123" s="172"/>
      <c r="J123" s="172"/>
      <c r="K123" s="362"/>
      <c r="L123" s="363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</row>
    <row r="124" spans="13:24" ht="15" customHeight="1"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</row>
    <row r="125" spans="13:24" ht="15" customHeight="1"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</row>
    <row r="126" spans="13:24" ht="15" customHeight="1"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</row>
    <row r="127" spans="13:24" ht="15" customHeight="1"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</row>
    <row r="128" spans="13:24" ht="15" customHeight="1"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</row>
    <row r="129" spans="13:24" ht="15" customHeight="1"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</row>
    <row r="130" spans="13:24" ht="15" customHeight="1"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</row>
    <row r="131" spans="13:24" ht="15" customHeight="1"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3:24" ht="15" customHeight="1"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</row>
    <row r="133" spans="12:24" ht="15" customHeight="1">
      <c r="L133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</row>
    <row r="134" spans="12:24" ht="15" customHeight="1">
      <c r="L134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</row>
    <row r="135" spans="12:24" ht="15" customHeight="1">
      <c r="L135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</row>
    <row r="136" spans="12:24" ht="15" customHeight="1">
      <c r="L13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</row>
    <row r="137" spans="12:24" ht="15" customHeight="1">
      <c r="L137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</row>
    <row r="138" spans="12:24" ht="15" customHeight="1">
      <c r="L138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</row>
    <row r="139" spans="12:24" ht="15" customHeight="1">
      <c r="L139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</row>
    <row r="140" spans="12:24" ht="15" customHeight="1">
      <c r="L140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</row>
    <row r="141" spans="12:24" ht="15" customHeight="1">
      <c r="L141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</row>
    <row r="142" spans="12:24" ht="15" customHeight="1">
      <c r="L142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</row>
    <row r="143" spans="12:24" ht="15" customHeight="1">
      <c r="L143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</row>
    <row r="144" spans="12:24" ht="15" customHeight="1">
      <c r="L144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</row>
    <row r="145" spans="12:24" ht="15" customHeight="1">
      <c r="L145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</row>
    <row r="146" spans="12:24" ht="15" customHeight="1">
      <c r="L1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</row>
    <row r="147" spans="12:24" ht="15" customHeight="1">
      <c r="L147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</row>
    <row r="148" spans="12:24" ht="15" customHeight="1">
      <c r="L148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</row>
    <row r="149" spans="12:24" ht="15" customHeight="1">
      <c r="L149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</row>
    <row r="150" spans="12:24" ht="15" customHeight="1">
      <c r="L150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</row>
    <row r="151" spans="12:24" ht="15" customHeight="1">
      <c r="L151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</row>
    <row r="152" spans="12:24" ht="15" customHeight="1">
      <c r="L152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</row>
    <row r="153" spans="12:24" ht="15" customHeight="1">
      <c r="L153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</row>
    <row r="154" spans="12:24" ht="15" customHeight="1">
      <c r="L154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</row>
    <row r="155" spans="12:24" ht="15" customHeight="1">
      <c r="L155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</row>
    <row r="156" spans="12:24" ht="15" customHeight="1">
      <c r="L15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</row>
    <row r="157" spans="12:24" ht="15" customHeight="1">
      <c r="L157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</row>
    <row r="158" spans="12:24" ht="15" customHeight="1">
      <c r="L158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</row>
    <row r="159" spans="12:24" ht="15" customHeight="1">
      <c r="L159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</row>
    <row r="160" spans="12:24" ht="15" customHeight="1">
      <c r="L160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</row>
    <row r="161" spans="12:24" ht="15" customHeight="1">
      <c r="L161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</row>
    <row r="162" spans="12:24" ht="15" customHeight="1">
      <c r="L162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12:24" ht="15" customHeight="1">
      <c r="L163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12:24" ht="15" customHeight="1">
      <c r="L164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</row>
    <row r="165" spans="12:24" ht="15" customHeight="1">
      <c r="L165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</row>
    <row r="166" spans="12:24" ht="15" customHeight="1">
      <c r="L16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</row>
    <row r="167" spans="12:24" ht="15" customHeight="1">
      <c r="L167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</row>
    <row r="168" spans="12:24" ht="15" customHeight="1">
      <c r="L168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</row>
    <row r="169" spans="12:24" ht="15" customHeight="1">
      <c r="L169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</row>
    <row r="170" spans="12:24" ht="15" customHeight="1">
      <c r="L170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</row>
    <row r="171" spans="12:24" ht="15" customHeight="1">
      <c r="L171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</row>
    <row r="172" spans="12:24" ht="15" customHeight="1">
      <c r="L172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</row>
    <row r="173" spans="12:24" ht="15" customHeight="1">
      <c r="L173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</row>
    <row r="174" spans="12:24" ht="15" customHeight="1">
      <c r="L174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</row>
    <row r="175" spans="12:24" ht="15" customHeight="1">
      <c r="L175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</row>
    <row r="176" spans="12:24" ht="15" customHeight="1">
      <c r="L17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</row>
    <row r="177" spans="12:24" ht="15" customHeight="1">
      <c r="L177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</row>
    <row r="178" spans="12:24" ht="15" customHeight="1">
      <c r="L178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</row>
    <row r="179" spans="12:24" ht="15" customHeight="1">
      <c r="L179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</row>
    <row r="180" spans="12:24" ht="15" customHeight="1">
      <c r="L180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</row>
    <row r="181" spans="12:24" ht="15" customHeight="1">
      <c r="L181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</row>
    <row r="182" spans="12:24" ht="15" customHeight="1">
      <c r="L182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</row>
    <row r="183" spans="12:24" ht="15" customHeight="1">
      <c r="L183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</row>
    <row r="184" spans="12:24" ht="15" customHeight="1">
      <c r="L184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</row>
    <row r="185" spans="12:24" ht="15" customHeight="1">
      <c r="L185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</row>
    <row r="186" spans="12:24" ht="15" customHeight="1">
      <c r="L18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</row>
    <row r="187" spans="12:24" ht="15" customHeight="1">
      <c r="L187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</row>
    <row r="188" spans="12:24" ht="15" customHeight="1">
      <c r="L188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</row>
    <row r="189" spans="12:24" ht="15" customHeight="1">
      <c r="L189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</row>
    <row r="190" spans="12:24" ht="15" customHeight="1">
      <c r="L190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</row>
    <row r="191" spans="12:24" ht="15" customHeight="1">
      <c r="L191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</row>
    <row r="192" spans="12:24" ht="15" customHeight="1">
      <c r="L192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</row>
    <row r="193" spans="12:24" ht="15" customHeight="1">
      <c r="L193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</row>
    <row r="194" spans="12:24" ht="15" customHeight="1">
      <c r="L194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</row>
    <row r="195" spans="12:24" ht="15" customHeight="1">
      <c r="L195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</row>
    <row r="196" spans="12:24" ht="15" customHeight="1">
      <c r="L19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</row>
    <row r="197" spans="12:24" ht="15" customHeight="1">
      <c r="L197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</row>
    <row r="198" spans="12:24" ht="15" customHeight="1">
      <c r="L198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</row>
    <row r="199" spans="12:24" ht="15" customHeight="1">
      <c r="L199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</row>
    <row r="200" spans="12:24" ht="15" customHeight="1">
      <c r="L200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</row>
    <row r="201" spans="12:24" ht="15" customHeight="1">
      <c r="L201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</row>
    <row r="202" spans="12:24" ht="15" customHeight="1">
      <c r="L202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</row>
    <row r="203" spans="12:24" ht="15" customHeight="1">
      <c r="L203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</row>
    <row r="204" spans="12:24" ht="15" customHeight="1">
      <c r="L204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</row>
    <row r="205" spans="12:24" ht="15" customHeight="1">
      <c r="L205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</row>
    <row r="206" spans="12:24" ht="15" customHeight="1">
      <c r="L20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</row>
    <row r="207" spans="12:24" ht="15" customHeight="1">
      <c r="L207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</row>
    <row r="208" spans="12:24" ht="15" customHeight="1">
      <c r="L208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</row>
    <row r="209" spans="12:24" ht="15" customHeight="1">
      <c r="L209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</row>
    <row r="210" spans="12:24" ht="15" customHeight="1">
      <c r="L210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</row>
    <row r="211" spans="12:24" ht="15" customHeight="1">
      <c r="L211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</row>
    <row r="212" ht="15" customHeight="1">
      <c r="L212"/>
    </row>
    <row r="213" ht="15" customHeight="1">
      <c r="L213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9" max="11" man="1"/>
    <brk id="8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2016-02-24T20:21:52Z</cp:lastPrinted>
  <dcterms:created xsi:type="dcterms:W3CDTF">2011-07-20T14:20:00Z</dcterms:created>
  <dcterms:modified xsi:type="dcterms:W3CDTF">2017-09-21T11:12:26Z</dcterms:modified>
  <cp:category/>
  <cp:version/>
  <cp:contentType/>
  <cp:contentStatus/>
</cp:coreProperties>
</file>