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90" windowHeight="12180" activeTab="0"/>
  </bookViews>
  <sheets>
    <sheet name="LINEUP" sheetId="1" r:id="rId1"/>
    <sheet name="BAGGED" sheetId="2" r:id="rId2"/>
    <sheet name="BULK" sheetId="3" r:id="rId3"/>
    <sheet name="Partial Recap" sheetId="4" r:id="rId4"/>
  </sheets>
  <definedNames>
    <definedName name="_xlnm.Print_Area" localSheetId="1">'BAGGED'!$A$1:$K$95</definedName>
    <definedName name="_xlnm.Print_Area" localSheetId="2">'BULK'!$A$1:$K$120</definedName>
    <definedName name="_xlnm.Print_Area" localSheetId="3">'Partial Recap'!$A$1:$L$111</definedName>
  </definedNames>
  <calcPr fullCalcOnLoad="1"/>
</workbook>
</file>

<file path=xl/sharedStrings.xml><?xml version="1.0" encoding="utf-8"?>
<sst xmlns="http://schemas.openxmlformats.org/spreadsheetml/2006/main" count="828" uniqueCount="194">
  <si>
    <t xml:space="preserve"> VESSEL      /        PORT</t>
  </si>
  <si>
    <t>ETA</t>
  </si>
  <si>
    <t>ETB</t>
  </si>
  <si>
    <t>ETS</t>
  </si>
  <si>
    <t>BAGGED</t>
  </si>
  <si>
    <t>BULK</t>
  </si>
  <si>
    <t>TYPE</t>
  </si>
  <si>
    <t>BOUND TO</t>
  </si>
  <si>
    <t>BUYERS</t>
  </si>
  <si>
    <t>VHP</t>
  </si>
  <si>
    <t>TOTAL</t>
  </si>
  <si>
    <t>C/P</t>
  </si>
  <si>
    <t>SANTOS</t>
  </si>
  <si>
    <t>Copersucar Terminal</t>
  </si>
  <si>
    <t>.</t>
  </si>
  <si>
    <t>SUCDEN</t>
  </si>
  <si>
    <t>Page 1</t>
  </si>
  <si>
    <t>Noble Terminal/ Shed 12A</t>
  </si>
  <si>
    <t>Page 2</t>
  </si>
  <si>
    <t>ADM Terminal</t>
  </si>
  <si>
    <t>Soceppar Terminal / Shed 201</t>
  </si>
  <si>
    <t>Pasa Terminal / Shed 204</t>
  </si>
  <si>
    <t>Commercial Berth / Shed 205</t>
  </si>
  <si>
    <t>Ponta do Felix Terminal / Antonina</t>
  </si>
  <si>
    <t>GRAN</t>
  </si>
  <si>
    <t>Quantity sugar cargo per port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</si>
  <si>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</si>
  <si>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</si>
  <si>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</si>
  <si>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</si>
  <si>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</si>
  <si>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</si>
  <si>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>SUGAR MILLS</t>
  </si>
  <si>
    <t xml:space="preserve">Commercial Berth </t>
  </si>
  <si>
    <t xml:space="preserve">Copersucar Terminal/TAC </t>
  </si>
  <si>
    <t>Commercial Berth / Shed 208</t>
  </si>
  <si>
    <t>Export corridor / Shed 212</t>
  </si>
  <si>
    <t>Export corridor / Shed 213</t>
  </si>
  <si>
    <t>Export corridor / Shed 214</t>
  </si>
  <si>
    <t>Cutrale Terminal</t>
  </si>
  <si>
    <t>Sugar type</t>
  </si>
  <si>
    <t>PARANAGUA</t>
  </si>
  <si>
    <t>Commercial berth / Shed 205</t>
  </si>
  <si>
    <t>RUMO Terminal</t>
  </si>
  <si>
    <t xml:space="preserve"> </t>
  </si>
  <si>
    <t>RECIFE</t>
  </si>
  <si>
    <t>MACEIO</t>
  </si>
  <si>
    <t>Commercial berth / Shed 202</t>
  </si>
  <si>
    <t>VITORIA</t>
  </si>
  <si>
    <t>Commercial berth / Shed 206</t>
  </si>
  <si>
    <t>Commercial Berth</t>
  </si>
  <si>
    <t>Commercial Berth / Shed 206</t>
  </si>
  <si>
    <t xml:space="preserve">CRYSTAL B150 </t>
  </si>
  <si>
    <t>REFFINED A 45</t>
  </si>
  <si>
    <t>TONNAGE</t>
  </si>
  <si>
    <t>SUAPE</t>
  </si>
  <si>
    <t>days</t>
  </si>
  <si>
    <t>WTNG TIME</t>
  </si>
  <si>
    <t>Commercial Berth / Shed 202</t>
  </si>
  <si>
    <t>Comercial Berth</t>
  </si>
  <si>
    <t>Ter. Açúcareiro</t>
  </si>
  <si>
    <t>Williams Brazil</t>
  </si>
  <si>
    <t>Page 3</t>
  </si>
  <si>
    <t>Page 4</t>
  </si>
  <si>
    <t>NIL</t>
  </si>
  <si>
    <t>Teag</t>
  </si>
  <si>
    <t>ALVEAN</t>
  </si>
  <si>
    <t>WILMAR</t>
  </si>
  <si>
    <t>Rumo Terminal</t>
  </si>
  <si>
    <t>TBC</t>
  </si>
  <si>
    <t>ED &amp; F MAN</t>
  </si>
  <si>
    <t>Quantity per Port</t>
  </si>
  <si>
    <t>Quantity per Type</t>
  </si>
  <si>
    <t>GRAND TOTAL</t>
  </si>
  <si>
    <t>BUNGE</t>
  </si>
  <si>
    <t>TIPLAM Terminal</t>
  </si>
  <si>
    <t>© 2017 Williams Servicos Maritimos Ltda, Brazil</t>
  </si>
  <si>
    <t>COPA SHIPPING</t>
  </si>
  <si>
    <t>IRAQ</t>
  </si>
  <si>
    <t>A45</t>
  </si>
  <si>
    <t>REDPATH</t>
  </si>
  <si>
    <t>CANADA</t>
  </si>
  <si>
    <t>CHITTAGONG, BANGLADESH</t>
  </si>
  <si>
    <t>UMM QASR, IRAQ</t>
  </si>
  <si>
    <t>PORT SAID, EGYPT</t>
  </si>
  <si>
    <t>AGROCORP</t>
  </si>
  <si>
    <t>USA</t>
  </si>
  <si>
    <t>JAKARTA, INDONESIA</t>
  </si>
  <si>
    <t>MIDSTAR</t>
  </si>
  <si>
    <t>ASR</t>
  </si>
  <si>
    <t>JEDDAH, SAUDI ARABIA</t>
  </si>
  <si>
    <t>BEJAIA, ALGERIA</t>
  </si>
  <si>
    <t>BANDAR ABBAS, IRAN</t>
  </si>
  <si>
    <t>Terminal Açucareiro</t>
  </si>
  <si>
    <t>RED AZALEA</t>
  </si>
  <si>
    <t>PUCK</t>
  </si>
  <si>
    <t>THE HOLY</t>
  </si>
  <si>
    <t>SUNRISE RAINBOW</t>
  </si>
  <si>
    <t>L. DREYFUS</t>
  </si>
  <si>
    <t>SUN LUCIA</t>
  </si>
  <si>
    <t>GOLDEN AIRES</t>
  </si>
  <si>
    <t>DESERT RANGER</t>
  </si>
  <si>
    <t>INTERLINK AUDACITY</t>
  </si>
  <si>
    <t>APIRADEE NAREE</t>
  </si>
  <si>
    <t>TAMPA BAY</t>
  </si>
  <si>
    <t>LMZ ARIEL</t>
  </si>
  <si>
    <t>LADY MARY</t>
  </si>
  <si>
    <t>ABU AL ABYAD</t>
  </si>
  <si>
    <t>ENERFO</t>
  </si>
  <si>
    <t>NING JIN HAI</t>
  </si>
  <si>
    <t>ENERGY G</t>
  </si>
  <si>
    <t>HOLBUD</t>
  </si>
  <si>
    <t>ZOLA</t>
  </si>
  <si>
    <t>FAIR OCEAN</t>
  </si>
  <si>
    <t>GALINI</t>
  </si>
  <si>
    <t>SSI GLORIOUS</t>
  </si>
  <si>
    <t>ZOE S</t>
  </si>
  <si>
    <t>ANDEAN</t>
  </si>
  <si>
    <t>LV SONG HAI</t>
  </si>
  <si>
    <t>ALORA</t>
  </si>
  <si>
    <t>PALOMA</t>
  </si>
  <si>
    <t>CS CAPRICE</t>
  </si>
  <si>
    <t>BALTIC SEA</t>
  </si>
  <si>
    <t>HUANLIEN, TAIWAN</t>
  </si>
  <si>
    <t>CIGADING, INDONESIA</t>
  </si>
  <si>
    <t>CJ</t>
  </si>
  <si>
    <t>GREAT RAINBOW</t>
  </si>
  <si>
    <t>ASIA EMERALD IV</t>
  </si>
  <si>
    <t>SALEEF, YEMEN</t>
  </si>
  <si>
    <t>CHESTNUT</t>
  </si>
  <si>
    <t>THE LIVING</t>
  </si>
  <si>
    <t>KINGSTON, CANADA</t>
  </si>
  <si>
    <t>VENTURE JOY</t>
  </si>
  <si>
    <t>SEAL ISLAND</t>
  </si>
  <si>
    <t>AMBER BEVERLY</t>
  </si>
  <si>
    <t>SEREF KURU</t>
  </si>
  <si>
    <t>ALKYONIS</t>
  </si>
  <si>
    <t>MARSDEN POINT</t>
  </si>
  <si>
    <t>ALEXANDRIT</t>
  </si>
  <si>
    <t>HAPPY VENTURE</t>
  </si>
  <si>
    <t>B150</t>
  </si>
  <si>
    <t>YEMEN</t>
  </si>
  <si>
    <t>BOS ANGEL</t>
  </si>
  <si>
    <t>EXPLORER</t>
  </si>
  <si>
    <t xml:space="preserve">JOHN RAE </t>
  </si>
  <si>
    <t>MATADI</t>
  </si>
  <si>
    <t>PORT KLANG, MALAYSIA</t>
  </si>
  <si>
    <t>AMIS BRAVE</t>
  </si>
  <si>
    <t>AFRICAN LEOPARD</t>
  </si>
  <si>
    <t>AIN SUKNA, EGYPT</t>
  </si>
  <si>
    <t>DAMIETTA, EGYPT</t>
  </si>
  <si>
    <t>SOUSSE, TUNISIA</t>
  </si>
  <si>
    <t>SMART LISA</t>
  </si>
  <si>
    <t>LMZ PLUTO</t>
  </si>
  <si>
    <t>LAMBI</t>
  </si>
  <si>
    <t>COFCO</t>
  </si>
  <si>
    <t>WESTERN LUCREZIA</t>
  </si>
  <si>
    <t>STORY STREAM</t>
  </si>
  <si>
    <t>NOVEMBER - 2017</t>
  </si>
  <si>
    <t>ANEMOS</t>
  </si>
  <si>
    <t>THOR MAGNHILD</t>
  </si>
  <si>
    <t>FEDERAL TAKAZE</t>
  </si>
  <si>
    <t>BULK DRACO</t>
  </si>
  <si>
    <t>13.11</t>
  </si>
  <si>
    <t>ANA M</t>
  </si>
  <si>
    <t>HANA</t>
  </si>
  <si>
    <t>TAI SPRING</t>
  </si>
  <si>
    <t>ALLSTARS</t>
  </si>
  <si>
    <t>BAKARA</t>
  </si>
  <si>
    <t>LILA</t>
  </si>
  <si>
    <t>SUGAR LINE UP edition 22.11.2017</t>
  </si>
  <si>
    <t>WILLIAMS BRAZIL SUGAR LINE UP EDITION 22.11.2017</t>
  </si>
  <si>
    <t>SUDAN</t>
  </si>
  <si>
    <t>SKYWALKER</t>
  </si>
  <si>
    <t>TAI PROFIT</t>
  </si>
  <si>
    <t>TRANS FRIENDSHIP II</t>
  </si>
  <si>
    <t>DESERT AGLE</t>
  </si>
  <si>
    <t>FORTUNE WING</t>
  </si>
  <si>
    <t>BEJAIA, ALGERIE</t>
  </si>
  <si>
    <t>NOLIS</t>
  </si>
  <si>
    <t>ACHILLEAS S</t>
  </si>
  <si>
    <t>XENOFON XL</t>
  </si>
  <si>
    <t>MUMBAI, INDIA</t>
  </si>
  <si>
    <t>AFRICAN LOON</t>
  </si>
  <si>
    <t>EDFMAN</t>
  </si>
  <si>
    <t>ALONISSOS</t>
  </si>
  <si>
    <t>MALASYA</t>
  </si>
  <si>
    <t>CZARNIKOW</t>
  </si>
  <si>
    <t>MALAYSIA</t>
  </si>
  <si>
    <t>ARKAS</t>
  </si>
  <si>
    <t>CANCELLED</t>
  </si>
  <si>
    <t>OCEAN EXPORTER</t>
  </si>
  <si>
    <t>01.12</t>
  </si>
  <si>
    <t>VHP IN BAG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</si>
</sst>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[$-416]dddd\,\ d&quot; de &quot;mmmm&quot; de &quot;yyyy"/>
    <numFmt numFmtId="188" formatCode="[$-416]mmmm\-yy;@"/>
    <numFmt numFmtId="189" formatCode="dd\.mm"/>
    <numFmt numFmtId="190" formatCode="0.0"/>
    <numFmt numFmtId="191" formatCode="0.000"/>
    <numFmt numFmtId="192" formatCode="dd\.mmm"/>
    <numFmt numFmtId="193" formatCode="mmm/yyyy"/>
    <numFmt numFmtId="194" formatCode="d/m;@"/>
    <numFmt numFmtId="195" formatCode="&quot;Ativado&quot;;&quot;Ativado&quot;;&quot;Desativado&quot;"/>
  </numFmts>
  <fonts count="10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36"/>
      <color indexed="12"/>
      <name val="Impact"/>
      <family val="2"/>
    </font>
    <font>
      <b/>
      <sz val="11"/>
      <color indexed="12"/>
      <name val="Arial"/>
      <family val="2"/>
    </font>
    <font>
      <b/>
      <sz val="2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8"/>
      <color indexed="12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b/>
      <sz val="14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i/>
      <u val="single"/>
      <sz val="9"/>
      <color indexed="12"/>
      <name val="Arial"/>
      <family val="2"/>
    </font>
    <font>
      <b/>
      <i/>
      <sz val="8"/>
      <color indexed="10"/>
      <name val="Arial"/>
      <family val="2"/>
    </font>
    <font>
      <i/>
      <u val="single"/>
      <sz val="8"/>
      <color indexed="12"/>
      <name val="Arial"/>
      <family val="2"/>
    </font>
    <font>
      <b/>
      <sz val="9"/>
      <color indexed="12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8"/>
      <color indexed="12"/>
      <name val="Impact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i/>
      <u val="single"/>
      <sz val="9"/>
      <color indexed="12"/>
      <name val="Arial"/>
      <family val="2"/>
    </font>
    <font>
      <b/>
      <i/>
      <sz val="8"/>
      <color indexed="60"/>
      <name val="Arial"/>
      <family val="2"/>
    </font>
    <font>
      <b/>
      <sz val="8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2"/>
      <name val="Calibri"/>
      <family val="2"/>
    </font>
    <font>
      <b/>
      <u val="single"/>
      <sz val="12"/>
      <color indexed="12"/>
      <name val="Calibri"/>
      <family val="2"/>
    </font>
    <font>
      <sz val="12"/>
      <color indexed="12"/>
      <name val="Calibri"/>
      <family val="2"/>
    </font>
    <font>
      <sz val="11"/>
      <color indexed="12"/>
      <name val="Calibri"/>
      <family val="2"/>
    </font>
    <font>
      <b/>
      <sz val="11"/>
      <color indexed="10"/>
      <name val="Calibri"/>
      <family val="2"/>
    </font>
    <font>
      <b/>
      <sz val="14"/>
      <color indexed="26"/>
      <name val="Impact"/>
      <family val="0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8"/>
      <color rgb="FF0000FF"/>
      <name val="Impact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i/>
      <u val="single"/>
      <sz val="9"/>
      <color rgb="FF0000FF"/>
      <name val="Arial"/>
      <family val="2"/>
    </font>
    <font>
      <b/>
      <i/>
      <sz val="8"/>
      <color rgb="FFCC3300"/>
      <name val="Arial"/>
      <family val="2"/>
    </font>
    <font>
      <b/>
      <sz val="8"/>
      <color rgb="FFCC3300"/>
      <name val="Arial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  <font>
      <sz val="11"/>
      <color rgb="FF3333CC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FF"/>
      <name val="Calibri"/>
      <family val="2"/>
    </font>
    <font>
      <b/>
      <u val="single"/>
      <sz val="12"/>
      <color rgb="FF0000FF"/>
      <name val="Calibri"/>
      <family val="2"/>
    </font>
    <font>
      <sz val="12"/>
      <color rgb="FF0000FF"/>
      <name val="Calibri"/>
      <family val="2"/>
    </font>
    <font>
      <sz val="11"/>
      <color rgb="FF0000FF"/>
      <name val="Calibri"/>
      <family val="2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A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 style="hair">
        <color rgb="FF00B0F0"/>
      </left>
      <right style="hair">
        <color rgb="FF00B0F0"/>
      </right>
      <top style="hair">
        <color rgb="FF00B0F0"/>
      </top>
      <bottom>
        <color indexed="63"/>
      </bottom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>
        <color indexed="63"/>
      </left>
      <right style="thin"/>
      <top>
        <color indexed="63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>
        <color indexed="63"/>
      </left>
      <right>
        <color indexed="63"/>
      </right>
      <top style="hair">
        <color rgb="FF00B0F0"/>
      </top>
      <bottom>
        <color indexed="63"/>
      </bottom>
    </border>
    <border>
      <left>
        <color indexed="63"/>
      </left>
      <right style="thin"/>
      <top style="hair">
        <color theme="3" tint="0.5999600291252136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0" applyNumberFormat="0" applyBorder="0" applyAlignment="0" applyProtection="0"/>
    <xf numFmtId="0" fontId="69" fillId="21" borderId="1" applyNumberFormat="0" applyAlignment="0" applyProtection="0"/>
    <xf numFmtId="0" fontId="70" fillId="22" borderId="2" applyNumberFormat="0" applyAlignment="0" applyProtection="0"/>
    <xf numFmtId="0" fontId="71" fillId="0" borderId="3" applyNumberFormat="0" applyFill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72" fillId="29" borderId="1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76" fillId="32" borderId="0" applyNumberFormat="0" applyBorder="0" applyAlignment="0" applyProtection="0"/>
    <xf numFmtId="0" fontId="77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3" fillId="0" borderId="8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52">
    <xf numFmtId="0" fontId="0" fillId="0" borderId="0" xfId="0" applyFont="1" applyAlignment="1">
      <alignment/>
    </xf>
    <xf numFmtId="0" fontId="2" fillId="0" borderId="0" xfId="49" applyFont="1" applyBorder="1">
      <alignment/>
      <protection/>
    </xf>
    <xf numFmtId="0" fontId="8" fillId="0" borderId="0" xfId="49" applyFont="1" applyBorder="1" applyAlignment="1">
      <alignment horizontal="center"/>
      <protection/>
    </xf>
    <xf numFmtId="0" fontId="85" fillId="0" borderId="0" xfId="0" applyFont="1" applyBorder="1" applyAlignment="1">
      <alignment horizontal="center" readingOrder="1"/>
    </xf>
    <xf numFmtId="0" fontId="2" fillId="0" borderId="0" xfId="49" applyFont="1" applyBorder="1" applyAlignment="1">
      <alignment horizontal="center"/>
      <protection/>
    </xf>
    <xf numFmtId="0" fontId="7" fillId="0" borderId="0" xfId="49" applyFont="1" applyBorder="1" applyAlignment="1">
      <alignment horizontal="centerContinuous"/>
      <protection/>
    </xf>
    <xf numFmtId="0" fontId="10" fillId="0" borderId="0" xfId="49" applyFont="1" applyBorder="1" applyAlignment="1">
      <alignment horizontal="left"/>
      <protection/>
    </xf>
    <xf numFmtId="0" fontId="86" fillId="0" borderId="0" xfId="0" applyFont="1" applyBorder="1" applyAlignment="1">
      <alignment/>
    </xf>
    <xf numFmtId="0" fontId="86" fillId="0" borderId="0" xfId="0" applyFont="1" applyFill="1" applyBorder="1" applyAlignment="1">
      <alignment horizontal="center"/>
    </xf>
    <xf numFmtId="0" fontId="86" fillId="0" borderId="0" xfId="0" applyFont="1" applyFill="1" applyBorder="1" applyAlignment="1">
      <alignment/>
    </xf>
    <xf numFmtId="0" fontId="11" fillId="0" borderId="0" xfId="49" applyFont="1" applyFill="1" applyBorder="1" applyAlignment="1">
      <alignment horizontal="center"/>
      <protection/>
    </xf>
    <xf numFmtId="0" fontId="12" fillId="0" borderId="0" xfId="49" applyFont="1" applyFill="1" applyBorder="1" applyAlignment="1">
      <alignment horizontal="center"/>
      <protection/>
    </xf>
    <xf numFmtId="3" fontId="11" fillId="0" borderId="0" xfId="49" applyNumberFormat="1" applyFont="1" applyFill="1" applyBorder="1">
      <alignment/>
      <protection/>
    </xf>
    <xf numFmtId="3" fontId="12" fillId="0" borderId="0" xfId="49" applyNumberFormat="1" applyFont="1" applyFill="1" applyBorder="1">
      <alignment/>
      <protection/>
    </xf>
    <xf numFmtId="0" fontId="13" fillId="0" borderId="0" xfId="49" applyFont="1" applyFill="1" applyBorder="1" applyAlignment="1">
      <alignment horizontal="center"/>
      <protection/>
    </xf>
    <xf numFmtId="0" fontId="13" fillId="0" borderId="0" xfId="49" applyFont="1" applyFill="1" applyBorder="1" applyAlignment="1">
      <alignment horizontal="left"/>
      <protection/>
    </xf>
    <xf numFmtId="0" fontId="86" fillId="33" borderId="0" xfId="0" applyFont="1" applyFill="1" applyBorder="1" applyAlignment="1">
      <alignment/>
    </xf>
    <xf numFmtId="0" fontId="13" fillId="0" borderId="0" xfId="49" applyFont="1" applyBorder="1">
      <alignment/>
      <protection/>
    </xf>
    <xf numFmtId="3" fontId="13" fillId="0" borderId="0" xfId="49" applyNumberFormat="1" applyFont="1" applyFill="1" applyBorder="1">
      <alignment/>
      <protection/>
    </xf>
    <xf numFmtId="0" fontId="11" fillId="33" borderId="0" xfId="49" applyFont="1" applyFill="1" applyBorder="1" applyAlignment="1">
      <alignment horizontal="left"/>
      <protection/>
    </xf>
    <xf numFmtId="0" fontId="3" fillId="0" borderId="0" xfId="49" applyFont="1" applyBorder="1" applyAlignment="1">
      <alignment horizontal="center"/>
      <protection/>
    </xf>
    <xf numFmtId="0" fontId="2" fillId="34" borderId="0" xfId="49" applyFill="1" applyBorder="1">
      <alignment/>
      <protection/>
    </xf>
    <xf numFmtId="0" fontId="15" fillId="0" borderId="0" xfId="49" applyFont="1" applyBorder="1" applyAlignment="1">
      <alignment horizontal="centerContinuous"/>
      <protection/>
    </xf>
    <xf numFmtId="0" fontId="2" fillId="0" borderId="0" xfId="49" applyFont="1" applyFill="1" applyBorder="1">
      <alignment/>
      <protection/>
    </xf>
    <xf numFmtId="0" fontId="13" fillId="0" borderId="0" xfId="49" applyFont="1" applyBorder="1" applyAlignment="1">
      <alignment/>
      <protection/>
    </xf>
    <xf numFmtId="0" fontId="14" fillId="0" borderId="0" xfId="49" applyFont="1" applyBorder="1">
      <alignment/>
      <protection/>
    </xf>
    <xf numFmtId="3" fontId="16" fillId="34" borderId="0" xfId="49" applyNumberFormat="1" applyFont="1" applyFill="1" applyBorder="1">
      <alignment/>
      <protection/>
    </xf>
    <xf numFmtId="0" fontId="14" fillId="33" borderId="0" xfId="49" applyFont="1" applyFill="1" applyBorder="1" applyAlignment="1">
      <alignment horizontal="centerContinuous"/>
      <protection/>
    </xf>
    <xf numFmtId="0" fontId="2" fillId="0" borderId="0" xfId="49" applyBorder="1">
      <alignment/>
      <protection/>
    </xf>
    <xf numFmtId="0" fontId="2" fillId="0" borderId="0" xfId="49" applyBorder="1" applyAlignment="1">
      <alignment horizontal="center"/>
      <protection/>
    </xf>
    <xf numFmtId="0" fontId="87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3" fontId="16" fillId="33" borderId="0" xfId="49" applyNumberFormat="1" applyFont="1" applyFill="1" applyBorder="1">
      <alignment/>
      <protection/>
    </xf>
    <xf numFmtId="22" fontId="3" fillId="0" borderId="10" xfId="49" applyNumberFormat="1" applyFont="1" applyBorder="1">
      <alignment/>
      <protection/>
    </xf>
    <xf numFmtId="0" fontId="2" fillId="0" borderId="11" xfId="49" applyFont="1" applyBorder="1">
      <alignment/>
      <protection/>
    </xf>
    <xf numFmtId="0" fontId="5" fillId="34" borderId="12" xfId="49" applyFont="1" applyFill="1" applyBorder="1" applyAlignment="1">
      <alignment horizontal="left"/>
      <protection/>
    </xf>
    <xf numFmtId="0" fontId="2" fillId="0" borderId="13" xfId="49" applyFont="1" applyBorder="1">
      <alignment/>
      <protection/>
    </xf>
    <xf numFmtId="0" fontId="0" fillId="0" borderId="12" xfId="0" applyBorder="1" applyAlignment="1">
      <alignment/>
    </xf>
    <xf numFmtId="0" fontId="13" fillId="0" borderId="13" xfId="49" applyFont="1" applyBorder="1" applyAlignment="1">
      <alignment horizontal="right"/>
      <protection/>
    </xf>
    <xf numFmtId="0" fontId="14" fillId="34" borderId="13" xfId="49" applyFont="1" applyFill="1" applyBorder="1" applyAlignment="1">
      <alignment horizontal="centerContinuous"/>
      <protection/>
    </xf>
    <xf numFmtId="0" fontId="2" fillId="34" borderId="12" xfId="49" applyFill="1" applyBorder="1">
      <alignment/>
      <protection/>
    </xf>
    <xf numFmtId="0" fontId="2" fillId="34" borderId="13" xfId="49" applyFill="1" applyBorder="1">
      <alignment/>
      <protection/>
    </xf>
    <xf numFmtId="3" fontId="14" fillId="34" borderId="12" xfId="49" applyNumberFormat="1" applyFont="1" applyFill="1" applyBorder="1">
      <alignment/>
      <protection/>
    </xf>
    <xf numFmtId="3" fontId="13" fillId="0" borderId="13" xfId="49" applyNumberFormat="1" applyFont="1" applyBorder="1" applyAlignment="1">
      <alignment/>
      <protection/>
    </xf>
    <xf numFmtId="3" fontId="14" fillId="33" borderId="12" xfId="49" applyNumberFormat="1" applyFont="1" applyFill="1" applyBorder="1">
      <alignment/>
      <protection/>
    </xf>
    <xf numFmtId="3" fontId="13" fillId="0" borderId="13" xfId="49" applyNumberFormat="1" applyFont="1" applyBorder="1">
      <alignment/>
      <protection/>
    </xf>
    <xf numFmtId="0" fontId="14" fillId="33" borderId="12" xfId="49" applyFont="1" applyFill="1" applyBorder="1" applyAlignment="1">
      <alignment horizontal="centerContinuous"/>
      <protection/>
    </xf>
    <xf numFmtId="0" fontId="2" fillId="0" borderId="12" xfId="49" applyBorder="1">
      <alignment/>
      <protection/>
    </xf>
    <xf numFmtId="0" fontId="2" fillId="0" borderId="13" xfId="49" applyBorder="1">
      <alignment/>
      <protection/>
    </xf>
    <xf numFmtId="3" fontId="86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11" fillId="0" borderId="0" xfId="49" applyFont="1" applyFill="1" applyBorder="1" applyAlignment="1">
      <alignment horizontal="left"/>
      <protection/>
    </xf>
    <xf numFmtId="0" fontId="11" fillId="0" borderId="0" xfId="49" applyFont="1" applyFill="1" applyBorder="1">
      <alignment/>
      <protection/>
    </xf>
    <xf numFmtId="3" fontId="2" fillId="0" borderId="0" xfId="49" applyNumberFormat="1" applyBorder="1">
      <alignment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9" fillId="33" borderId="0" xfId="0" applyFont="1" applyFill="1" applyAlignment="1">
      <alignment/>
    </xf>
    <xf numFmtId="0" fontId="0" fillId="0" borderId="0" xfId="0" applyAlignment="1">
      <alignment/>
    </xf>
    <xf numFmtId="0" fontId="14" fillId="0" borderId="12" xfId="49" applyFont="1" applyFill="1" applyBorder="1">
      <alignment/>
      <protection/>
    </xf>
    <xf numFmtId="0" fontId="14" fillId="0" borderId="14" xfId="49" applyFont="1" applyFill="1" applyBorder="1">
      <alignment/>
      <protection/>
    </xf>
    <xf numFmtId="0" fontId="14" fillId="0" borderId="14" xfId="49" applyFont="1" applyBorder="1">
      <alignment/>
      <protection/>
    </xf>
    <xf numFmtId="3" fontId="86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13" fillId="0" borderId="13" xfId="49" applyFont="1" applyFill="1" applyBorder="1" applyAlignment="1">
      <alignment horizontal="right"/>
      <protection/>
    </xf>
    <xf numFmtId="3" fontId="11" fillId="33" borderId="0" xfId="49" applyNumberFormat="1" applyFont="1" applyFill="1" applyBorder="1">
      <alignment/>
      <protection/>
    </xf>
    <xf numFmtId="0" fontId="0" fillId="0" borderId="0" xfId="0" applyBorder="1" applyAlignment="1">
      <alignment/>
    </xf>
    <xf numFmtId="0" fontId="88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1" fillId="33" borderId="0" xfId="49" applyFont="1" applyFill="1" applyBorder="1" applyAlignment="1">
      <alignment horizontal="center"/>
      <protection/>
    </xf>
    <xf numFmtId="0" fontId="12" fillId="33" borderId="0" xfId="49" applyFont="1" applyFill="1" applyBorder="1" applyAlignment="1">
      <alignment horizontal="center"/>
      <protection/>
    </xf>
    <xf numFmtId="0" fontId="14" fillId="0" borderId="13" xfId="49" applyFont="1" applyFill="1" applyBorder="1" applyAlignment="1">
      <alignment horizontal="left"/>
      <protection/>
    </xf>
    <xf numFmtId="0" fontId="84" fillId="33" borderId="15" xfId="0" applyFont="1" applyFill="1" applyBorder="1" applyAlignment="1">
      <alignment/>
    </xf>
    <xf numFmtId="0" fontId="14" fillId="33" borderId="15" xfId="49" applyFont="1" applyFill="1" applyBorder="1" applyAlignment="1">
      <alignment horizontal="left"/>
      <protection/>
    </xf>
    <xf numFmtId="3" fontId="89" fillId="33" borderId="15" xfId="0" applyNumberFormat="1" applyFont="1" applyFill="1" applyBorder="1" applyAlignment="1">
      <alignment/>
    </xf>
    <xf numFmtId="0" fontId="14" fillId="33" borderId="15" xfId="49" applyFont="1" applyFill="1" applyBorder="1" applyAlignment="1">
      <alignment horizontal="center"/>
      <protection/>
    </xf>
    <xf numFmtId="0" fontId="14" fillId="0" borderId="16" xfId="49" applyFont="1" applyFill="1" applyBorder="1" applyAlignment="1">
      <alignment horizontal="right"/>
      <protection/>
    </xf>
    <xf numFmtId="0" fontId="20" fillId="0" borderId="15" xfId="49" applyFont="1" applyBorder="1">
      <alignment/>
      <protection/>
    </xf>
    <xf numFmtId="0" fontId="20" fillId="0" borderId="15" xfId="49" applyFont="1" applyBorder="1" applyAlignment="1">
      <alignment horizontal="center"/>
      <protection/>
    </xf>
    <xf numFmtId="0" fontId="14" fillId="0" borderId="16" xfId="49" applyFont="1" applyBorder="1" applyAlignment="1">
      <alignment horizontal="right"/>
      <protection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0" xfId="49" applyFont="1" applyFill="1" applyBorder="1" applyAlignment="1">
      <alignment horizontal="center"/>
      <protection/>
    </xf>
    <xf numFmtId="0" fontId="13" fillId="0" borderId="12" xfId="0" applyFont="1" applyFill="1" applyBorder="1" applyAlignment="1">
      <alignment horizontal="left"/>
    </xf>
    <xf numFmtId="0" fontId="49" fillId="0" borderId="0" xfId="0" applyFont="1" applyBorder="1" applyAlignment="1">
      <alignment/>
    </xf>
    <xf numFmtId="3" fontId="14" fillId="33" borderId="0" xfId="49" applyNumberFormat="1" applyFont="1" applyFill="1" applyBorder="1" applyAlignment="1">
      <alignment horizontal="centerContinuous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6" fillId="0" borderId="0" xfId="0" applyFont="1" applyFill="1" applyBorder="1" applyAlignment="1">
      <alignment horizontal="center" vertical="center"/>
    </xf>
    <xf numFmtId="0" fontId="49" fillId="0" borderId="0" xfId="0" applyFont="1" applyFill="1" applyAlignment="1">
      <alignment/>
    </xf>
    <xf numFmtId="0" fontId="49" fillId="0" borderId="0" xfId="0" applyFont="1" applyFill="1" applyBorder="1" applyAlignment="1">
      <alignment/>
    </xf>
    <xf numFmtId="0" fontId="13" fillId="0" borderId="0" xfId="49" applyFont="1" applyFill="1" applyBorder="1" applyAlignment="1">
      <alignment/>
      <protection/>
    </xf>
    <xf numFmtId="3" fontId="13" fillId="0" borderId="0" xfId="49" applyNumberFormat="1" applyFont="1" applyFill="1" applyBorder="1" applyAlignment="1">
      <alignment horizontal="right"/>
      <protection/>
    </xf>
    <xf numFmtId="0" fontId="0" fillId="33" borderId="13" xfId="0" applyFill="1" applyBorder="1" applyAlignment="1">
      <alignment/>
    </xf>
    <xf numFmtId="0" fontId="13" fillId="0" borderId="0" xfId="49" applyFont="1" applyFill="1" applyBorder="1" applyAlignment="1">
      <alignment horizontal="center" vertical="center"/>
      <protection/>
    </xf>
    <xf numFmtId="3" fontId="13" fillId="0" borderId="0" xfId="49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4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86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Fill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13" xfId="49" applyFont="1" applyFill="1" applyBorder="1" applyAlignment="1">
      <alignment horizontal="right"/>
      <protection/>
    </xf>
    <xf numFmtId="0" fontId="14" fillId="33" borderId="13" xfId="49" applyFont="1" applyFill="1" applyBorder="1" applyAlignment="1">
      <alignment horizontal="centerContinuous"/>
      <protection/>
    </xf>
    <xf numFmtId="0" fontId="2" fillId="33" borderId="13" xfId="49" applyFill="1" applyBorder="1">
      <alignment/>
      <protection/>
    </xf>
    <xf numFmtId="0" fontId="14" fillId="0" borderId="14" xfId="49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5" xfId="0" applyFill="1" applyBorder="1" applyAlignment="1">
      <alignment/>
    </xf>
    <xf numFmtId="16" fontId="13" fillId="0" borderId="0" xfId="50" applyNumberFormat="1" applyFont="1" applyFill="1" applyBorder="1" applyAlignment="1">
      <alignment horizontal="left"/>
      <protection/>
    </xf>
    <xf numFmtId="0" fontId="14" fillId="0" borderId="0" xfId="49" applyFont="1" applyFill="1" applyBorder="1" applyAlignment="1">
      <alignment horizontal="left"/>
      <protection/>
    </xf>
    <xf numFmtId="0" fontId="86" fillId="0" borderId="13" xfId="0" applyFont="1" applyFill="1" applyBorder="1" applyAlignment="1">
      <alignment horizontal="center"/>
    </xf>
    <xf numFmtId="16" fontId="13" fillId="0" borderId="0" xfId="49" applyNumberFormat="1" applyFont="1" applyFill="1" applyBorder="1" applyAlignment="1">
      <alignment horizontal="left"/>
      <protection/>
    </xf>
    <xf numFmtId="0" fontId="22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50" applyFont="1" applyFill="1" applyBorder="1" applyAlignment="1">
      <alignment horizontal="center"/>
      <protection/>
    </xf>
    <xf numFmtId="0" fontId="13" fillId="0" borderId="13" xfId="50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13" fillId="0" borderId="0" xfId="0" applyNumberFormat="1" applyFont="1" applyFill="1" applyBorder="1" applyAlignment="1">
      <alignment horizontal="right"/>
    </xf>
    <xf numFmtId="0" fontId="2" fillId="0" borderId="0" xfId="50" applyFill="1" applyBorder="1">
      <alignment/>
      <protection/>
    </xf>
    <xf numFmtId="0" fontId="0" fillId="0" borderId="13" xfId="0" applyFill="1" applyBorder="1" applyAlignment="1">
      <alignment horizontal="center"/>
    </xf>
    <xf numFmtId="0" fontId="87" fillId="0" borderId="0" xfId="0" applyFont="1" applyFill="1" applyBorder="1" applyAlignment="1">
      <alignment/>
    </xf>
    <xf numFmtId="0" fontId="13" fillId="0" borderId="0" xfId="50" applyFont="1" applyFill="1" applyBorder="1" applyAlignment="1">
      <alignment horizontal="left"/>
      <protection/>
    </xf>
    <xf numFmtId="3" fontId="13" fillId="0" borderId="0" xfId="50" applyNumberFormat="1" applyFont="1" applyFill="1" applyBorder="1">
      <alignment/>
      <protection/>
    </xf>
    <xf numFmtId="0" fontId="13" fillId="0" borderId="0" xfId="50" applyFont="1" applyFill="1" applyBorder="1">
      <alignment/>
      <protection/>
    </xf>
    <xf numFmtId="0" fontId="2" fillId="0" borderId="13" xfId="50" applyFont="1" applyFill="1" applyBorder="1" applyAlignment="1">
      <alignment horizontal="center"/>
      <protection/>
    </xf>
    <xf numFmtId="0" fontId="2" fillId="0" borderId="13" xfId="50" applyFill="1" applyBorder="1" applyAlignment="1">
      <alignment horizontal="center"/>
      <protection/>
    </xf>
    <xf numFmtId="0" fontId="90" fillId="0" borderId="0" xfId="0" applyFont="1" applyFill="1" applyBorder="1" applyAlignment="1">
      <alignment horizontal="left"/>
    </xf>
    <xf numFmtId="0" fontId="2" fillId="0" borderId="0" xfId="50" applyFont="1" applyFill="1" applyBorder="1">
      <alignment/>
      <protection/>
    </xf>
    <xf numFmtId="0" fontId="14" fillId="0" borderId="12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22" fontId="17" fillId="0" borderId="10" xfId="50" applyNumberFormat="1" applyFont="1" applyFill="1" applyBorder="1">
      <alignment/>
      <protection/>
    </xf>
    <xf numFmtId="0" fontId="2" fillId="0" borderId="11" xfId="50" applyFont="1" applyFill="1" applyBorder="1">
      <alignment/>
      <protection/>
    </xf>
    <xf numFmtId="22" fontId="17" fillId="0" borderId="12" xfId="50" applyNumberFormat="1" applyFont="1" applyFill="1" applyBorder="1" applyAlignment="1">
      <alignment horizontal="center"/>
      <protection/>
    </xf>
    <xf numFmtId="0" fontId="2" fillId="0" borderId="12" xfId="50" applyFont="1" applyFill="1" applyBorder="1">
      <alignment/>
      <protection/>
    </xf>
    <xf numFmtId="0" fontId="2" fillId="0" borderId="0" xfId="50" applyFont="1" applyFill="1" applyBorder="1" applyAlignment="1">
      <alignment horizontal="right"/>
      <protection/>
    </xf>
    <xf numFmtId="0" fontId="2" fillId="0" borderId="0" xfId="50" applyFont="1" applyFill="1" applyBorder="1" applyAlignment="1">
      <alignment horizontal="center"/>
      <protection/>
    </xf>
    <xf numFmtId="0" fontId="7" fillId="0" borderId="0" xfId="50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3" fontId="13" fillId="0" borderId="0" xfId="0" applyNumberFormat="1" applyFont="1" applyBorder="1" applyAlignment="1">
      <alignment horizontal="right"/>
    </xf>
    <xf numFmtId="0" fontId="86" fillId="0" borderId="12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center"/>
    </xf>
    <xf numFmtId="189" fontId="13" fillId="0" borderId="0" xfId="0" applyNumberFormat="1" applyFont="1" applyBorder="1" applyAlignment="1">
      <alignment horizontal="center"/>
    </xf>
    <xf numFmtId="0" fontId="67" fillId="0" borderId="0" xfId="0" applyFont="1" applyAlignment="1">
      <alignment/>
    </xf>
    <xf numFmtId="189" fontId="13" fillId="0" borderId="0" xfId="50" applyNumberFormat="1" applyFont="1" applyFill="1" applyBorder="1" applyAlignment="1">
      <alignment horizontal="left"/>
      <protection/>
    </xf>
    <xf numFmtId="189" fontId="13" fillId="0" borderId="0" xfId="49" applyNumberFormat="1" applyFont="1" applyFill="1" applyBorder="1" applyAlignment="1">
      <alignment/>
      <protection/>
    </xf>
    <xf numFmtId="0" fontId="14" fillId="0" borderId="12" xfId="0" applyFont="1" applyFill="1" applyBorder="1" applyAlignment="1">
      <alignment horizontal="left"/>
    </xf>
    <xf numFmtId="0" fontId="13" fillId="0" borderId="12" xfId="0" applyFont="1" applyBorder="1" applyAlignment="1">
      <alignment/>
    </xf>
    <xf numFmtId="0" fontId="84" fillId="0" borderId="13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49" applyNumberFormat="1" applyFont="1" applyFill="1" applyBorder="1" applyAlignment="1">
      <alignment horizontal="left"/>
      <protection/>
    </xf>
    <xf numFmtId="16" fontId="13" fillId="0" borderId="0" xfId="0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189" fontId="13" fillId="0" borderId="0" xfId="49" applyNumberFormat="1" applyFont="1" applyFill="1" applyBorder="1" applyAlignment="1">
      <alignment horizontal="right"/>
      <protection/>
    </xf>
    <xf numFmtId="0" fontId="14" fillId="0" borderId="17" xfId="49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78" fillId="0" borderId="0" xfId="0" applyFont="1" applyAlignment="1">
      <alignment/>
    </xf>
    <xf numFmtId="0" fontId="13" fillId="0" borderId="17" xfId="49" applyFont="1" applyBorder="1" applyAlignment="1">
      <alignment horizontal="right"/>
      <protection/>
    </xf>
    <xf numFmtId="0" fontId="49" fillId="0" borderId="0" xfId="0" applyFont="1" applyFill="1" applyBorder="1" applyAlignment="1">
      <alignment horizontal="left"/>
    </xf>
    <xf numFmtId="0" fontId="49" fillId="33" borderId="0" xfId="0" applyFont="1" applyFill="1" applyBorder="1" applyAlignment="1">
      <alignment/>
    </xf>
    <xf numFmtId="0" fontId="49" fillId="33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86" fillId="0" borderId="0" xfId="50" applyFont="1" applyFill="1" applyBorder="1" applyAlignment="1">
      <alignment horizontal="left"/>
      <protection/>
    </xf>
    <xf numFmtId="0" fontId="0" fillId="33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9" fillId="2" borderId="18" xfId="49" applyFont="1" applyFill="1" applyBorder="1" applyAlignment="1">
      <alignment horizontal="left"/>
      <protection/>
    </xf>
    <xf numFmtId="0" fontId="9" fillId="2" borderId="19" xfId="49" applyFont="1" applyFill="1" applyBorder="1">
      <alignment/>
      <protection/>
    </xf>
    <xf numFmtId="0" fontId="9" fillId="2" borderId="19" xfId="49" applyFont="1" applyFill="1" applyBorder="1" applyAlignment="1">
      <alignment horizontal="center"/>
      <protection/>
    </xf>
    <xf numFmtId="0" fontId="9" fillId="2" borderId="20" xfId="49" applyFont="1" applyFill="1" applyBorder="1" applyAlignment="1">
      <alignment horizontal="centerContinuous"/>
      <protection/>
    </xf>
    <xf numFmtId="0" fontId="10" fillId="35" borderId="21" xfId="49" applyFont="1" applyFill="1" applyBorder="1" applyAlignment="1">
      <alignment horizontal="left"/>
      <protection/>
    </xf>
    <xf numFmtId="0" fontId="25" fillId="35" borderId="22" xfId="49" applyFont="1" applyFill="1" applyBorder="1">
      <alignment/>
      <protection/>
    </xf>
    <xf numFmtId="0" fontId="84" fillId="35" borderId="22" xfId="0" applyFont="1" applyFill="1" applyBorder="1" applyAlignment="1">
      <alignment/>
    </xf>
    <xf numFmtId="0" fontId="25" fillId="35" borderId="22" xfId="49" applyFont="1" applyFill="1" applyBorder="1" applyAlignment="1">
      <alignment horizontal="right"/>
      <protection/>
    </xf>
    <xf numFmtId="1" fontId="25" fillId="35" borderId="22" xfId="49" applyNumberFormat="1" applyFont="1" applyFill="1" applyBorder="1" applyAlignment="1">
      <alignment horizontal="right"/>
      <protection/>
    </xf>
    <xf numFmtId="0" fontId="19" fillId="35" borderId="23" xfId="49" applyFont="1" applyFill="1" applyBorder="1" applyAlignment="1">
      <alignment horizontal="center"/>
      <protection/>
    </xf>
    <xf numFmtId="0" fontId="14" fillId="35" borderId="24" xfId="0" applyFont="1" applyFill="1" applyBorder="1" applyAlignment="1">
      <alignment horizontal="left"/>
    </xf>
    <xf numFmtId="0" fontId="10" fillId="35" borderId="22" xfId="49" applyFont="1" applyFill="1" applyBorder="1" applyAlignment="1">
      <alignment horizontal="left"/>
      <protection/>
    </xf>
    <xf numFmtId="0" fontId="84" fillId="35" borderId="25" xfId="0" applyFont="1" applyFill="1" applyBorder="1" applyAlignment="1">
      <alignment/>
    </xf>
    <xf numFmtId="0" fontId="91" fillId="36" borderId="18" xfId="49" applyFont="1" applyFill="1" applyBorder="1" applyAlignment="1">
      <alignment horizontal="center"/>
      <protection/>
    </xf>
    <xf numFmtId="3" fontId="91" fillId="36" borderId="19" xfId="49" applyNumberFormat="1" applyFont="1" applyFill="1" applyBorder="1">
      <alignment/>
      <protection/>
    </xf>
    <xf numFmtId="3" fontId="91" fillId="36" borderId="20" xfId="49" applyNumberFormat="1" applyFont="1" applyFill="1" applyBorder="1">
      <alignment/>
      <protection/>
    </xf>
    <xf numFmtId="0" fontId="23" fillId="36" borderId="18" xfId="49" applyFont="1" applyFill="1" applyBorder="1" applyAlignment="1">
      <alignment horizontal="center"/>
      <protection/>
    </xf>
    <xf numFmtId="0" fontId="21" fillId="36" borderId="19" xfId="49" applyFont="1" applyFill="1" applyBorder="1" applyAlignment="1">
      <alignment horizontal="center"/>
      <protection/>
    </xf>
    <xf numFmtId="3" fontId="23" fillId="36" borderId="19" xfId="49" applyNumberFormat="1" applyFont="1" applyFill="1" applyBorder="1">
      <alignment/>
      <protection/>
    </xf>
    <xf numFmtId="3" fontId="23" fillId="36" borderId="20" xfId="49" applyNumberFormat="1" applyFont="1" applyFill="1" applyBorder="1">
      <alignment/>
      <protection/>
    </xf>
    <xf numFmtId="0" fontId="23" fillId="36" borderId="18" xfId="49" applyFont="1" applyFill="1" applyBorder="1" applyAlignment="1">
      <alignment horizontal="left"/>
      <protection/>
    </xf>
    <xf numFmtId="0" fontId="23" fillId="36" borderId="19" xfId="49" applyFont="1" applyFill="1" applyBorder="1">
      <alignment/>
      <protection/>
    </xf>
    <xf numFmtId="0" fontId="23" fillId="36" borderId="19" xfId="49" applyFont="1" applyFill="1" applyBorder="1" applyAlignment="1">
      <alignment horizontal="center"/>
      <protection/>
    </xf>
    <xf numFmtId="0" fontId="2" fillId="0" borderId="12" xfId="50" applyFill="1" applyBorder="1">
      <alignment/>
      <protection/>
    </xf>
    <xf numFmtId="0" fontId="9" fillId="2" borderId="19" xfId="49" applyFont="1" applyFill="1" applyBorder="1" applyAlignment="1">
      <alignment horizontal="centerContinuous"/>
      <protection/>
    </xf>
    <xf numFmtId="0" fontId="9" fillId="2" borderId="20" xfId="49" applyFont="1" applyFill="1" applyBorder="1" applyAlignment="1">
      <alignment horizontal="left"/>
      <protection/>
    </xf>
    <xf numFmtId="0" fontId="10" fillId="35" borderId="26" xfId="49" applyFont="1" applyFill="1" applyBorder="1" applyAlignment="1">
      <alignment horizontal="left"/>
      <protection/>
    </xf>
    <xf numFmtId="0" fontId="14" fillId="35" borderId="22" xfId="0" applyFont="1" applyFill="1" applyBorder="1" applyAlignment="1">
      <alignment horizontal="left"/>
    </xf>
    <xf numFmtId="0" fontId="19" fillId="0" borderId="26" xfId="49" applyFont="1" applyFill="1" applyBorder="1" applyAlignment="1">
      <alignment horizontal="center"/>
      <protection/>
    </xf>
    <xf numFmtId="3" fontId="14" fillId="37" borderId="0" xfId="49" applyNumberFormat="1" applyFont="1" applyFill="1" applyBorder="1" applyAlignment="1">
      <alignment/>
      <protection/>
    </xf>
    <xf numFmtId="0" fontId="86" fillId="0" borderId="26" xfId="0" applyFont="1" applyFill="1" applyBorder="1" applyAlignment="1">
      <alignment horizontal="center"/>
    </xf>
    <xf numFmtId="0" fontId="13" fillId="0" borderId="12" xfId="49" applyFont="1" applyFill="1" applyBorder="1" applyAlignment="1">
      <alignment horizontal="left"/>
      <protection/>
    </xf>
    <xf numFmtId="0" fontId="13" fillId="0" borderId="27" xfId="0" applyFont="1" applyFill="1" applyBorder="1" applyAlignment="1">
      <alignment horizontal="center"/>
    </xf>
    <xf numFmtId="0" fontId="14" fillId="34" borderId="13" xfId="49" applyFont="1" applyFill="1" applyBorder="1" applyAlignment="1">
      <alignment horizontal="center"/>
      <protection/>
    </xf>
    <xf numFmtId="0" fontId="15" fillId="0" borderId="0" xfId="49" applyFont="1" applyBorder="1" applyAlignment="1">
      <alignment horizontal="center"/>
      <protection/>
    </xf>
    <xf numFmtId="0" fontId="14" fillId="0" borderId="0" xfId="0" applyFont="1" applyFill="1" applyBorder="1" applyAlignment="1">
      <alignment horizontal="left"/>
    </xf>
    <xf numFmtId="16" fontId="0" fillId="0" borderId="0" xfId="0" applyNumberForma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4" fillId="0" borderId="12" xfId="50" applyFont="1" applyFill="1" applyBorder="1">
      <alignment/>
      <protection/>
    </xf>
    <xf numFmtId="0" fontId="14" fillId="37" borderId="12" xfId="49" applyFont="1" applyFill="1" applyBorder="1" applyAlignment="1">
      <alignment/>
      <protection/>
    </xf>
    <xf numFmtId="0" fontId="84" fillId="35" borderId="27" xfId="0" applyFont="1" applyFill="1" applyBorder="1" applyAlignment="1">
      <alignment/>
    </xf>
    <xf numFmtId="0" fontId="86" fillId="0" borderId="2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92" fillId="36" borderId="19" xfId="49" applyFont="1" applyFill="1" applyBorder="1" applyAlignment="1">
      <alignment horizontal="center"/>
      <protection/>
    </xf>
    <xf numFmtId="0" fontId="4" fillId="0" borderId="11" xfId="49" applyFont="1" applyBorder="1" applyAlignment="1">
      <alignment horizontal="center"/>
      <protection/>
    </xf>
    <xf numFmtId="0" fontId="14" fillId="0" borderId="10" xfId="49" applyFont="1" applyFill="1" applyBorder="1" applyAlignment="1">
      <alignment horizontal="left"/>
      <protection/>
    </xf>
    <xf numFmtId="0" fontId="84" fillId="33" borderId="11" xfId="0" applyFont="1" applyFill="1" applyBorder="1" applyAlignment="1">
      <alignment/>
    </xf>
    <xf numFmtId="0" fontId="14" fillId="33" borderId="11" xfId="49" applyFont="1" applyFill="1" applyBorder="1" applyAlignment="1">
      <alignment horizontal="left"/>
      <protection/>
    </xf>
    <xf numFmtId="3" fontId="89" fillId="33" borderId="11" xfId="0" applyNumberFormat="1" applyFont="1" applyFill="1" applyBorder="1" applyAlignment="1">
      <alignment/>
    </xf>
    <xf numFmtId="0" fontId="14" fillId="33" borderId="11" xfId="49" applyFont="1" applyFill="1" applyBorder="1" applyAlignment="1">
      <alignment horizontal="center"/>
      <protection/>
    </xf>
    <xf numFmtId="0" fontId="13" fillId="0" borderId="10" xfId="49" applyFont="1" applyBorder="1">
      <alignment/>
      <protection/>
    </xf>
    <xf numFmtId="3" fontId="14" fillId="0" borderId="11" xfId="49" applyNumberFormat="1" applyFont="1" applyFill="1" applyBorder="1">
      <alignment/>
      <protection/>
    </xf>
    <xf numFmtId="0" fontId="13" fillId="0" borderId="11" xfId="49" applyFont="1" applyBorder="1">
      <alignment/>
      <protection/>
    </xf>
    <xf numFmtId="0" fontId="3" fillId="0" borderId="11" xfId="49" applyFont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49" fillId="0" borderId="15" xfId="0" applyFont="1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84" fillId="35" borderId="28" xfId="0" applyFont="1" applyFill="1" applyBorder="1" applyAlignment="1">
      <alignment/>
    </xf>
    <xf numFmtId="0" fontId="0" fillId="0" borderId="22" xfId="0" applyFill="1" applyBorder="1" applyAlignment="1">
      <alignment/>
    </xf>
    <xf numFmtId="0" fontId="10" fillId="35" borderId="25" xfId="49" applyFont="1" applyFill="1" applyBorder="1" applyAlignment="1">
      <alignment horizontal="left"/>
      <protection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86" fillId="0" borderId="2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2" fontId="9" fillId="0" borderId="10" xfId="49" applyNumberFormat="1" applyFont="1" applyFill="1" applyBorder="1">
      <alignment/>
      <protection/>
    </xf>
    <xf numFmtId="0" fontId="2" fillId="0" borderId="11" xfId="49" applyFont="1" applyFill="1" applyBorder="1">
      <alignment/>
      <protection/>
    </xf>
    <xf numFmtId="0" fontId="93" fillId="0" borderId="0" xfId="49" applyFont="1" applyFill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2" xfId="49" applyFont="1" applyFill="1" applyBorder="1" applyAlignment="1">
      <alignment horizontal="left"/>
      <protection/>
    </xf>
    <xf numFmtId="0" fontId="2" fillId="0" borderId="0" xfId="49" applyFont="1" applyFill="1" applyBorder="1">
      <alignment/>
      <protection/>
    </xf>
    <xf numFmtId="0" fontId="93" fillId="0" borderId="0" xfId="49" applyFont="1" applyBorder="1">
      <alignment/>
      <protection/>
    </xf>
    <xf numFmtId="0" fontId="14" fillId="0" borderId="0" xfId="0" applyFont="1" applyFill="1" applyBorder="1" applyAlignment="1">
      <alignment/>
    </xf>
    <xf numFmtId="20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5" fillId="0" borderId="0" xfId="0" applyFont="1" applyFill="1" applyBorder="1" applyAlignment="1">
      <alignment horizontal="center" readingOrder="1"/>
    </xf>
    <xf numFmtId="0" fontId="2" fillId="0" borderId="0" xfId="49" applyFont="1" applyFill="1" applyBorder="1" applyAlignment="1">
      <alignment horizontal="center"/>
      <protection/>
    </xf>
    <xf numFmtId="0" fontId="2" fillId="0" borderId="13" xfId="49" applyFont="1" applyFill="1" applyBorder="1">
      <alignment/>
      <protection/>
    </xf>
    <xf numFmtId="0" fontId="8" fillId="0" borderId="0" xfId="49" applyFont="1" applyFill="1" applyBorder="1" applyAlignment="1">
      <alignment horizontal="center"/>
      <protection/>
    </xf>
    <xf numFmtId="0" fontId="7" fillId="0" borderId="0" xfId="49" applyFont="1" applyFill="1" applyBorder="1" applyAlignment="1">
      <alignment horizontal="centerContinuous"/>
      <protection/>
    </xf>
    <xf numFmtId="0" fontId="9" fillId="2" borderId="18" xfId="49" applyFont="1" applyFill="1" applyBorder="1" applyAlignment="1">
      <alignment horizontal="left"/>
      <protection/>
    </xf>
    <xf numFmtId="0" fontId="9" fillId="2" borderId="19" xfId="49" applyFont="1" applyFill="1" applyBorder="1">
      <alignment/>
      <protection/>
    </xf>
    <xf numFmtId="0" fontId="9" fillId="2" borderId="19" xfId="49" applyFont="1" applyFill="1" applyBorder="1" applyAlignment="1">
      <alignment horizontal="center"/>
      <protection/>
    </xf>
    <xf numFmtId="0" fontId="9" fillId="2" borderId="20" xfId="49" applyFont="1" applyFill="1" applyBorder="1" applyAlignment="1">
      <alignment horizontal="centerContinuous"/>
      <protection/>
    </xf>
    <xf numFmtId="0" fontId="84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67" fillId="0" borderId="0" xfId="0" applyFont="1" applyBorder="1" applyAlignment="1">
      <alignment/>
    </xf>
    <xf numFmtId="0" fontId="13" fillId="0" borderId="12" xfId="0" applyFont="1" applyFill="1" applyBorder="1" applyAlignment="1">
      <alignment horizontal="left"/>
    </xf>
    <xf numFmtId="0" fontId="19" fillId="35" borderId="23" xfId="49" applyFont="1" applyFill="1" applyBorder="1" applyAlignment="1">
      <alignment horizontal="center"/>
      <protection/>
    </xf>
    <xf numFmtId="0" fontId="8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78" fillId="0" borderId="0" xfId="0" applyFont="1" applyBorder="1" applyAlignment="1">
      <alignment/>
    </xf>
    <xf numFmtId="0" fontId="14" fillId="35" borderId="24" xfId="0" applyFont="1" applyFill="1" applyBorder="1" applyAlignment="1">
      <alignment horizontal="left"/>
    </xf>
    <xf numFmtId="0" fontId="10" fillId="35" borderId="21" xfId="49" applyFont="1" applyFill="1" applyBorder="1" applyAlignment="1">
      <alignment horizontal="left"/>
      <protection/>
    </xf>
    <xf numFmtId="0" fontId="25" fillId="35" borderId="22" xfId="49" applyFont="1" applyFill="1" applyBorder="1">
      <alignment/>
      <protection/>
    </xf>
    <xf numFmtId="0" fontId="84" fillId="35" borderId="22" xfId="0" applyFont="1" applyFill="1" applyBorder="1" applyAlignment="1">
      <alignment/>
    </xf>
    <xf numFmtId="0" fontId="25" fillId="35" borderId="22" xfId="49" applyFont="1" applyFill="1" applyBorder="1" applyAlignment="1">
      <alignment horizontal="right"/>
      <protection/>
    </xf>
    <xf numFmtId="1" fontId="25" fillId="35" borderId="22" xfId="49" applyNumberFormat="1" applyFont="1" applyFill="1" applyBorder="1">
      <alignment/>
      <protection/>
    </xf>
    <xf numFmtId="0" fontId="84" fillId="35" borderId="25" xfId="0" applyFont="1" applyFill="1" applyBorder="1" applyAlignment="1">
      <alignment/>
    </xf>
    <xf numFmtId="16" fontId="0" fillId="0" borderId="0" xfId="0" applyNumberFormat="1" applyFont="1" applyBorder="1" applyAlignment="1">
      <alignment/>
    </xf>
    <xf numFmtId="189" fontId="13" fillId="0" borderId="0" xfId="49" applyNumberFormat="1" applyFont="1" applyFill="1" applyBorder="1" applyAlignment="1">
      <alignment horizontal="left"/>
      <protection/>
    </xf>
    <xf numFmtId="189" fontId="13" fillId="0" borderId="0" xfId="49" applyNumberFormat="1" applyFont="1" applyFill="1" applyBorder="1" applyAlignment="1">
      <alignment horizontal="right"/>
      <protection/>
    </xf>
    <xf numFmtId="3" fontId="86" fillId="0" borderId="0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67" fillId="0" borderId="0" xfId="0" applyFont="1" applyAlignment="1">
      <alignment/>
    </xf>
    <xf numFmtId="0" fontId="78" fillId="0" borderId="0" xfId="0" applyFont="1" applyAlignment="1">
      <alignment/>
    </xf>
    <xf numFmtId="0" fontId="10" fillId="35" borderId="22" xfId="49" applyFont="1" applyFill="1" applyBorder="1" applyAlignment="1">
      <alignment horizontal="left"/>
      <protection/>
    </xf>
    <xf numFmtId="1" fontId="25" fillId="35" borderId="22" xfId="49" applyNumberFormat="1" applyFont="1" applyFill="1" applyBorder="1" applyAlignment="1">
      <alignment horizontal="right"/>
      <protection/>
    </xf>
    <xf numFmtId="0" fontId="14" fillId="0" borderId="12" xfId="0" applyFont="1" applyBorder="1" applyAlignment="1">
      <alignment/>
    </xf>
    <xf numFmtId="0" fontId="0" fillId="0" borderId="0" xfId="0" applyFont="1" applyFill="1" applyAlignment="1">
      <alignment/>
    </xf>
    <xf numFmtId="0" fontId="78" fillId="0" borderId="0" xfId="0" applyFon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189" fontId="13" fillId="0" borderId="0" xfId="50" applyNumberFormat="1" applyFont="1" applyFill="1" applyBorder="1" applyAlignment="1">
      <alignment horizontal="left"/>
      <protection/>
    </xf>
    <xf numFmtId="0" fontId="0" fillId="0" borderId="12" xfId="0" applyFont="1" applyFill="1" applyBorder="1" applyAlignment="1">
      <alignment/>
    </xf>
    <xf numFmtId="0" fontId="92" fillId="36" borderId="18" xfId="49" applyFont="1" applyFill="1" applyBorder="1" applyAlignment="1">
      <alignment horizontal="center"/>
      <protection/>
    </xf>
    <xf numFmtId="0" fontId="92" fillId="36" borderId="19" xfId="49" applyFont="1" applyFill="1" applyBorder="1" applyAlignment="1">
      <alignment horizontal="center"/>
      <protection/>
    </xf>
    <xf numFmtId="3" fontId="92" fillId="36" borderId="19" xfId="49" applyNumberFormat="1" applyFont="1" applyFill="1" applyBorder="1">
      <alignment/>
      <protection/>
    </xf>
    <xf numFmtId="3" fontId="92" fillId="36" borderId="20" xfId="49" applyNumberFormat="1" applyFont="1" applyFill="1" applyBorder="1">
      <alignment/>
      <protection/>
    </xf>
    <xf numFmtId="0" fontId="86" fillId="0" borderId="0" xfId="0" applyFont="1" applyFill="1" applyBorder="1" applyAlignment="1">
      <alignment/>
    </xf>
    <xf numFmtId="0" fontId="86" fillId="0" borderId="0" xfId="0" applyFont="1" applyBorder="1" applyAlignment="1">
      <alignment/>
    </xf>
    <xf numFmtId="0" fontId="86" fillId="0" borderId="0" xfId="0" applyFont="1" applyBorder="1" applyAlignment="1">
      <alignment horizontal="center"/>
    </xf>
    <xf numFmtId="3" fontId="94" fillId="0" borderId="0" xfId="56" applyNumberFormat="1" applyFont="1" applyBorder="1" applyAlignment="1">
      <alignment horizontal="right"/>
    </xf>
    <xf numFmtId="3" fontId="86" fillId="0" borderId="0" xfId="0" applyNumberFormat="1" applyFont="1" applyBorder="1" applyAlignment="1">
      <alignment/>
    </xf>
    <xf numFmtId="0" fontId="86" fillId="0" borderId="0" xfId="0" applyFont="1" applyFill="1" applyBorder="1" applyAlignment="1">
      <alignment horizontal="center"/>
    </xf>
    <xf numFmtId="3" fontId="13" fillId="0" borderId="0" xfId="49" applyNumberFormat="1" applyFont="1" applyFill="1" applyBorder="1" applyAlignment="1">
      <alignment horizontal="right"/>
      <protection/>
    </xf>
    <xf numFmtId="0" fontId="11" fillId="0" borderId="0" xfId="49" applyFont="1" applyFill="1" applyBorder="1" applyAlignment="1">
      <alignment horizontal="center"/>
      <protection/>
    </xf>
    <xf numFmtId="0" fontId="12" fillId="0" borderId="0" xfId="49" applyFont="1" applyFill="1" applyBorder="1" applyAlignment="1">
      <alignment horizontal="center"/>
      <protection/>
    </xf>
    <xf numFmtId="3" fontId="11" fillId="0" borderId="0" xfId="49" applyNumberFormat="1" applyFont="1" applyFill="1" applyBorder="1">
      <alignment/>
      <protection/>
    </xf>
    <xf numFmtId="0" fontId="67" fillId="0" borderId="0" xfId="0" applyFont="1" applyFill="1" applyAlignment="1">
      <alignment/>
    </xf>
    <xf numFmtId="0" fontId="84" fillId="0" borderId="13" xfId="0" applyFont="1" applyFill="1" applyBorder="1" applyAlignment="1">
      <alignment/>
    </xf>
    <xf numFmtId="0" fontId="14" fillId="0" borderId="12" xfId="0" applyFont="1" applyFill="1" applyBorder="1" applyAlignment="1">
      <alignment horizontal="left"/>
    </xf>
    <xf numFmtId="0" fontId="10" fillId="0" borderId="0" xfId="49" applyFont="1" applyFill="1" applyBorder="1" applyAlignment="1">
      <alignment horizontal="left"/>
      <protection/>
    </xf>
    <xf numFmtId="0" fontId="25" fillId="0" borderId="0" xfId="49" applyFont="1" applyFill="1" applyBorder="1">
      <alignment/>
      <protection/>
    </xf>
    <xf numFmtId="0" fontId="84" fillId="0" borderId="0" xfId="0" applyFont="1" applyFill="1" applyBorder="1" applyAlignment="1">
      <alignment/>
    </xf>
    <xf numFmtId="0" fontId="84" fillId="0" borderId="0" xfId="0" applyFont="1" applyBorder="1" applyAlignment="1">
      <alignment/>
    </xf>
    <xf numFmtId="0" fontId="25" fillId="0" borderId="0" xfId="49" applyFont="1" applyFill="1" applyBorder="1" applyAlignment="1">
      <alignment horizontal="right"/>
      <protection/>
    </xf>
    <xf numFmtId="1" fontId="25" fillId="0" borderId="0" xfId="49" applyNumberFormat="1" applyFont="1" applyFill="1" applyBorder="1" applyAlignment="1">
      <alignment horizontal="right"/>
      <protection/>
    </xf>
    <xf numFmtId="0" fontId="84" fillId="0" borderId="12" xfId="0" applyFont="1" applyFill="1" applyBorder="1" applyAlignment="1">
      <alignment/>
    </xf>
    <xf numFmtId="3" fontId="86" fillId="0" borderId="0" xfId="0" applyNumberFormat="1" applyFont="1" applyFill="1" applyBorder="1" applyAlignment="1">
      <alignment/>
    </xf>
    <xf numFmtId="0" fontId="14" fillId="0" borderId="13" xfId="49" applyFont="1" applyFill="1" applyBorder="1" applyAlignment="1">
      <alignment horizontal="left"/>
      <protection/>
    </xf>
    <xf numFmtId="0" fontId="22" fillId="0" borderId="0" xfId="0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0" applyNumberFormat="1" applyFont="1" applyBorder="1" applyAlignment="1">
      <alignment horizontal="center"/>
    </xf>
    <xf numFmtId="16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86" fillId="0" borderId="12" xfId="0" applyFont="1" applyFill="1" applyBorder="1" applyAlignment="1">
      <alignment/>
    </xf>
    <xf numFmtId="0" fontId="14" fillId="0" borderId="14" xfId="49" applyFont="1" applyFill="1" applyBorder="1">
      <alignment/>
      <protection/>
    </xf>
    <xf numFmtId="0" fontId="0" fillId="0" borderId="15" xfId="0" applyFont="1" applyFill="1" applyBorder="1" applyAlignment="1">
      <alignment/>
    </xf>
    <xf numFmtId="0" fontId="13" fillId="0" borderId="15" xfId="49" applyFont="1" applyFill="1" applyBorder="1" applyAlignment="1">
      <alignment horizontal="left"/>
      <protection/>
    </xf>
    <xf numFmtId="3" fontId="86" fillId="0" borderId="15" xfId="0" applyNumberFormat="1" applyFont="1" applyFill="1" applyBorder="1" applyAlignment="1">
      <alignment/>
    </xf>
    <xf numFmtId="0" fontId="13" fillId="0" borderId="15" xfId="49" applyFont="1" applyFill="1" applyBorder="1" applyAlignment="1">
      <alignment horizontal="center"/>
      <protection/>
    </xf>
    <xf numFmtId="0" fontId="14" fillId="0" borderId="16" xfId="49" applyFont="1" applyFill="1" applyBorder="1" applyAlignment="1">
      <alignment horizontal="right"/>
      <protection/>
    </xf>
    <xf numFmtId="0" fontId="14" fillId="0" borderId="10" xfId="49" applyFont="1" applyFill="1" applyBorder="1">
      <alignment/>
      <protection/>
    </xf>
    <xf numFmtId="0" fontId="13" fillId="0" borderId="11" xfId="49" applyFont="1" applyFill="1" applyBorder="1" applyAlignment="1">
      <alignment horizontal="left"/>
      <protection/>
    </xf>
    <xf numFmtId="0" fontId="95" fillId="0" borderId="11" xfId="0" applyFont="1" applyBorder="1" applyAlignment="1">
      <alignment/>
    </xf>
    <xf numFmtId="3" fontId="86" fillId="0" borderId="11" xfId="0" applyNumberFormat="1" applyFont="1" applyFill="1" applyBorder="1" applyAlignment="1">
      <alignment/>
    </xf>
    <xf numFmtId="0" fontId="13" fillId="0" borderId="11" xfId="49" applyFont="1" applyFill="1" applyBorder="1" applyAlignment="1">
      <alignment horizontal="center"/>
      <protection/>
    </xf>
    <xf numFmtId="0" fontId="14" fillId="0" borderId="17" xfId="49" applyFont="1" applyFill="1" applyBorder="1" applyAlignment="1">
      <alignment horizontal="right"/>
      <protection/>
    </xf>
    <xf numFmtId="0" fontId="14" fillId="0" borderId="12" xfId="49" applyFont="1" applyFill="1" applyBorder="1">
      <alignment/>
      <protection/>
    </xf>
    <xf numFmtId="3" fontId="12" fillId="0" borderId="0" xfId="49" applyNumberFormat="1" applyFont="1" applyFill="1" applyBorder="1">
      <alignment/>
      <protection/>
    </xf>
    <xf numFmtId="0" fontId="13" fillId="0" borderId="0" xfId="49" applyFont="1" applyFill="1" applyBorder="1" applyAlignment="1">
      <alignment horizontal="center"/>
      <protection/>
    </xf>
    <xf numFmtId="0" fontId="78" fillId="0" borderId="0" xfId="0" applyFont="1" applyFill="1" applyAlignment="1">
      <alignment/>
    </xf>
    <xf numFmtId="0" fontId="49" fillId="0" borderId="0" xfId="0" applyFont="1" applyAlignment="1">
      <alignment/>
    </xf>
    <xf numFmtId="16" fontId="84" fillId="35" borderId="22" xfId="0" applyNumberFormat="1" applyFont="1" applyFill="1" applyBorder="1" applyAlignment="1">
      <alignment/>
    </xf>
    <xf numFmtId="3" fontId="13" fillId="0" borderId="0" xfId="49" applyNumberFormat="1" applyFont="1" applyFill="1" applyBorder="1" applyAlignment="1">
      <alignment horizontal="center"/>
      <protection/>
    </xf>
    <xf numFmtId="1" fontId="13" fillId="0" borderId="0" xfId="0" applyNumberFormat="1" applyFont="1" applyFill="1" applyBorder="1" applyAlignment="1">
      <alignment horizontal="center"/>
    </xf>
    <xf numFmtId="0" fontId="13" fillId="0" borderId="0" xfId="49" applyFont="1" applyFill="1" applyBorder="1" applyAlignment="1">
      <alignment horizontal="left"/>
      <protection/>
    </xf>
    <xf numFmtId="0" fontId="13" fillId="0" borderId="0" xfId="49" applyFont="1" applyFill="1" applyBorder="1" applyAlignment="1">
      <alignment/>
      <protection/>
    </xf>
    <xf numFmtId="16" fontId="13" fillId="0" borderId="0" xfId="49" applyNumberFormat="1" applyFont="1" applyFill="1" applyBorder="1" applyAlignment="1">
      <alignment/>
      <protection/>
    </xf>
    <xf numFmtId="3" fontId="13" fillId="0" borderId="0" xfId="49" applyNumberFormat="1" applyFont="1" applyFill="1" applyBorder="1">
      <alignment/>
      <protection/>
    </xf>
    <xf numFmtId="0" fontId="13" fillId="0" borderId="13" xfId="49" applyFont="1" applyFill="1" applyBorder="1" applyAlignment="1">
      <alignment horizontal="right"/>
      <protection/>
    </xf>
    <xf numFmtId="0" fontId="26" fillId="0" borderId="0" xfId="49" applyFont="1" applyFill="1" applyBorder="1" applyAlignment="1">
      <alignment horizontal="left"/>
      <protection/>
    </xf>
    <xf numFmtId="0" fontId="26" fillId="0" borderId="0" xfId="49" applyFont="1" applyFill="1" applyBorder="1" applyAlignment="1">
      <alignment horizontal="center"/>
      <protection/>
    </xf>
    <xf numFmtId="0" fontId="26" fillId="0" borderId="0" xfId="49" applyFont="1" applyFill="1" applyBorder="1">
      <alignment/>
      <protection/>
    </xf>
    <xf numFmtId="0" fontId="20" fillId="0" borderId="12" xfId="49" applyFont="1" applyFill="1" applyBorder="1">
      <alignment/>
      <protection/>
    </xf>
    <xf numFmtId="0" fontId="14" fillId="0" borderId="14" xfId="49" applyFont="1" applyFill="1" applyBorder="1" applyAlignment="1">
      <alignment horizontal="left"/>
      <protection/>
    </xf>
    <xf numFmtId="0" fontId="84" fillId="0" borderId="15" xfId="0" applyFont="1" applyFill="1" applyBorder="1" applyAlignment="1">
      <alignment/>
    </xf>
    <xf numFmtId="0" fontId="14" fillId="0" borderId="15" xfId="49" applyFont="1" applyFill="1" applyBorder="1" applyAlignment="1">
      <alignment horizontal="left"/>
      <protection/>
    </xf>
    <xf numFmtId="3" fontId="89" fillId="0" borderId="15" xfId="0" applyNumberFormat="1" applyFont="1" applyFill="1" applyBorder="1" applyAlignment="1">
      <alignment/>
    </xf>
    <xf numFmtId="0" fontId="14" fillId="0" borderId="15" xfId="49" applyFont="1" applyFill="1" applyBorder="1" applyAlignment="1">
      <alignment horizontal="center"/>
      <protection/>
    </xf>
    <xf numFmtId="0" fontId="96" fillId="0" borderId="10" xfId="0" applyFont="1" applyFill="1" applyBorder="1" applyAlignment="1">
      <alignment/>
    </xf>
    <xf numFmtId="0" fontId="13" fillId="0" borderId="11" xfId="49" applyFont="1" applyFill="1" applyBorder="1">
      <alignment/>
      <protection/>
    </xf>
    <xf numFmtId="0" fontId="97" fillId="0" borderId="17" xfId="0" applyFont="1" applyFill="1" applyBorder="1" applyAlignment="1">
      <alignment/>
    </xf>
    <xf numFmtId="3" fontId="14" fillId="0" borderId="0" xfId="49" applyNumberFormat="1" applyFont="1" applyFill="1" applyBorder="1">
      <alignment/>
      <protection/>
    </xf>
    <xf numFmtId="0" fontId="13" fillId="0" borderId="0" xfId="49" applyFont="1" applyFill="1" applyBorder="1">
      <alignment/>
      <protection/>
    </xf>
    <xf numFmtId="0" fontId="4" fillId="0" borderId="0" xfId="49" applyFont="1" applyFill="1" applyBorder="1" applyAlignment="1">
      <alignment horizontal="center"/>
      <protection/>
    </xf>
    <xf numFmtId="0" fontId="3" fillId="0" borderId="0" xfId="49" applyFont="1" applyFill="1" applyBorder="1" applyAlignment="1">
      <alignment horizontal="center"/>
      <protection/>
    </xf>
    <xf numFmtId="0" fontId="11" fillId="0" borderId="0" xfId="49" applyFont="1" applyFill="1" applyBorder="1" applyAlignment="1">
      <alignment horizontal="left"/>
      <protection/>
    </xf>
    <xf numFmtId="0" fontId="15" fillId="0" borderId="0" xfId="49" applyFont="1" applyFill="1" applyBorder="1" applyAlignment="1">
      <alignment horizontal="centerContinuous"/>
      <protection/>
    </xf>
    <xf numFmtId="0" fontId="14" fillId="0" borderId="13" xfId="49" applyFont="1" applyFill="1" applyBorder="1" applyAlignment="1">
      <alignment horizontal="centerContinuous"/>
      <protection/>
    </xf>
    <xf numFmtId="0" fontId="14" fillId="37" borderId="12" xfId="49" applyFont="1" applyFill="1" applyBorder="1" applyAlignment="1">
      <alignment horizontal="centerContinuous"/>
      <protection/>
    </xf>
    <xf numFmtId="0" fontId="14" fillId="37" borderId="0" xfId="49" applyFont="1" applyFill="1" applyBorder="1" applyAlignment="1">
      <alignment horizontal="centerContinuous"/>
      <protection/>
    </xf>
    <xf numFmtId="0" fontId="13" fillId="0" borderId="12" xfId="49" applyFont="1" applyFill="1" applyBorder="1" applyAlignment="1">
      <alignment horizontal="left"/>
      <protection/>
    </xf>
    <xf numFmtId="0" fontId="14" fillId="37" borderId="12" xfId="49" applyFont="1" applyFill="1" applyBorder="1">
      <alignment/>
      <protection/>
    </xf>
    <xf numFmtId="3" fontId="16" fillId="37" borderId="0" xfId="49" applyNumberFormat="1" applyFont="1" applyFill="1" applyBorder="1">
      <alignment/>
      <protection/>
    </xf>
    <xf numFmtId="3" fontId="14" fillId="0" borderId="12" xfId="49" applyNumberFormat="1" applyFont="1" applyFill="1" applyBorder="1">
      <alignment/>
      <protection/>
    </xf>
    <xf numFmtId="0" fontId="14" fillId="0" borderId="0" xfId="49" applyFont="1" applyFill="1" applyBorder="1">
      <alignment/>
      <protection/>
    </xf>
    <xf numFmtId="3" fontId="16" fillId="0" borderId="0" xfId="49" applyNumberFormat="1" applyFont="1" applyFill="1" applyBorder="1">
      <alignment/>
      <protection/>
    </xf>
    <xf numFmtId="3" fontId="13" fillId="0" borderId="13" xfId="49" applyNumberFormat="1" applyFont="1" applyFill="1" applyBorder="1" applyAlignment="1">
      <alignment/>
      <protection/>
    </xf>
    <xf numFmtId="3" fontId="13" fillId="0" borderId="13" xfId="49" applyNumberFormat="1" applyFont="1" applyFill="1" applyBorder="1">
      <alignment/>
      <protection/>
    </xf>
    <xf numFmtId="0" fontId="14" fillId="0" borderId="12" xfId="49" applyFont="1" applyFill="1" applyBorder="1" applyAlignment="1">
      <alignment horizontal="centerContinuous"/>
      <protection/>
    </xf>
    <xf numFmtId="0" fontId="14" fillId="0" borderId="0" xfId="49" applyFont="1" applyFill="1" applyBorder="1" applyAlignment="1">
      <alignment horizontal="centerContinuous"/>
      <protection/>
    </xf>
    <xf numFmtId="3" fontId="2" fillId="0" borderId="0" xfId="49" applyNumberFormat="1" applyFont="1" applyFill="1" applyBorder="1">
      <alignment/>
      <protection/>
    </xf>
    <xf numFmtId="3" fontId="84" fillId="0" borderId="1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7" fillId="0" borderId="12" xfId="49" applyFont="1" applyFill="1" applyBorder="1">
      <alignment/>
      <protection/>
    </xf>
    <xf numFmtId="0" fontId="28" fillId="0" borderId="0" xfId="49" applyFont="1" applyFill="1" applyBorder="1">
      <alignment/>
      <protection/>
    </xf>
    <xf numFmtId="0" fontId="14" fillId="0" borderId="14" xfId="49" applyFont="1" applyBorder="1">
      <alignment/>
      <protection/>
    </xf>
    <xf numFmtId="0" fontId="20" fillId="0" borderId="15" xfId="49" applyFont="1" applyBorder="1">
      <alignment/>
      <protection/>
    </xf>
    <xf numFmtId="0" fontId="20" fillId="0" borderId="15" xfId="49" applyFont="1" applyFill="1" applyBorder="1">
      <alignment/>
      <protection/>
    </xf>
    <xf numFmtId="0" fontId="20" fillId="0" borderId="15" xfId="49" applyFont="1" applyFill="1" applyBorder="1" applyAlignment="1">
      <alignment horizontal="center"/>
      <protection/>
    </xf>
    <xf numFmtId="0" fontId="98" fillId="0" borderId="0" xfId="0" applyFont="1" applyAlignment="1">
      <alignment/>
    </xf>
    <xf numFmtId="0" fontId="99" fillId="0" borderId="0" xfId="0" applyFont="1" applyAlignment="1">
      <alignment/>
    </xf>
    <xf numFmtId="3" fontId="0" fillId="0" borderId="0" xfId="0" applyNumberFormat="1" applyFont="1" applyAlignment="1">
      <alignment/>
    </xf>
    <xf numFmtId="0" fontId="100" fillId="0" borderId="0" xfId="0" applyFont="1" applyAlignment="1">
      <alignment/>
    </xf>
    <xf numFmtId="0" fontId="101" fillId="0" borderId="0" xfId="0" applyFont="1" applyAlignment="1">
      <alignment/>
    </xf>
    <xf numFmtId="0" fontId="100" fillId="0" borderId="0" xfId="0" applyFont="1" applyAlignment="1">
      <alignment/>
    </xf>
    <xf numFmtId="0" fontId="8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92" fillId="36" borderId="18" xfId="49" applyFont="1" applyFill="1" applyBorder="1" applyAlignment="1">
      <alignment horizontal="center"/>
      <protection/>
    </xf>
    <xf numFmtId="0" fontId="92" fillId="36" borderId="19" xfId="49" applyFont="1" applyFill="1" applyBorder="1" applyAlignment="1">
      <alignment horizontal="center"/>
      <protection/>
    </xf>
    <xf numFmtId="0" fontId="13" fillId="33" borderId="0" xfId="0" applyFont="1" applyFill="1" applyBorder="1" applyAlignment="1">
      <alignment horizontal="left"/>
    </xf>
    <xf numFmtId="0" fontId="13" fillId="33" borderId="12" xfId="0" applyFont="1" applyFill="1" applyBorder="1" applyAlignment="1">
      <alignment horizontal="left"/>
    </xf>
    <xf numFmtId="0" fontId="102" fillId="0" borderId="0" xfId="0" applyFont="1" applyBorder="1" applyAlignment="1">
      <alignment/>
    </xf>
    <xf numFmtId="189" fontId="13" fillId="33" borderId="0" xfId="49" applyNumberFormat="1" applyFont="1" applyFill="1" applyBorder="1" applyAlignment="1">
      <alignment horizontal="left"/>
      <protection/>
    </xf>
    <xf numFmtId="0" fontId="92" fillId="33" borderId="0" xfId="49" applyFont="1" applyFill="1" applyBorder="1" applyAlignment="1">
      <alignment horizontal="center"/>
      <protection/>
    </xf>
    <xf numFmtId="3" fontId="92" fillId="33" borderId="0" xfId="49" applyNumberFormat="1" applyFont="1" applyFill="1" applyBorder="1">
      <alignment/>
      <protection/>
    </xf>
    <xf numFmtId="0" fontId="0" fillId="0" borderId="11" xfId="0" applyBorder="1" applyAlignment="1">
      <alignment/>
    </xf>
    <xf numFmtId="0" fontId="0" fillId="0" borderId="14" xfId="0" applyFont="1" applyFill="1" applyBorder="1" applyAlignment="1">
      <alignment/>
    </xf>
    <xf numFmtId="0" fontId="23" fillId="33" borderId="15" xfId="49" applyFont="1" applyFill="1" applyBorder="1" applyAlignment="1">
      <alignment horizontal="left"/>
      <protection/>
    </xf>
    <xf numFmtId="0" fontId="23" fillId="33" borderId="15" xfId="49" applyFont="1" applyFill="1" applyBorder="1">
      <alignment/>
      <protection/>
    </xf>
    <xf numFmtId="0" fontId="23" fillId="33" borderId="15" xfId="49" applyFont="1" applyFill="1" applyBorder="1" applyAlignment="1">
      <alignment horizontal="center"/>
      <protection/>
    </xf>
    <xf numFmtId="3" fontId="23" fillId="33" borderId="15" xfId="49" applyNumberFormat="1" applyFont="1" applyFill="1" applyBorder="1">
      <alignment/>
      <protection/>
    </xf>
    <xf numFmtId="0" fontId="0" fillId="0" borderId="16" xfId="0" applyFont="1" applyFill="1" applyBorder="1" applyAlignment="1">
      <alignment/>
    </xf>
    <xf numFmtId="0" fontId="2" fillId="0" borderId="15" xfId="49" applyFont="1" applyBorder="1">
      <alignment/>
      <protection/>
    </xf>
    <xf numFmtId="0" fontId="4" fillId="0" borderId="11" xfId="49" applyFont="1" applyFill="1" applyBorder="1" applyAlignment="1">
      <alignment horizontal="center"/>
      <protection/>
    </xf>
    <xf numFmtId="0" fontId="4" fillId="0" borderId="17" xfId="49" applyFont="1" applyFill="1" applyBorder="1" applyAlignment="1">
      <alignment horizontal="center"/>
      <protection/>
    </xf>
    <xf numFmtId="0" fontId="6" fillId="0" borderId="0" xfId="49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7" fillId="0" borderId="0" xfId="49" applyFont="1" applyFill="1" applyBorder="1" applyAlignment="1">
      <alignment horizontal="center" vertical="center"/>
      <protection/>
    </xf>
    <xf numFmtId="0" fontId="7" fillId="0" borderId="13" xfId="49" applyFont="1" applyFill="1" applyBorder="1" applyAlignment="1">
      <alignment horizontal="center" vertical="center"/>
      <protection/>
    </xf>
    <xf numFmtId="0" fontId="92" fillId="36" borderId="18" xfId="49" applyFont="1" applyFill="1" applyBorder="1" applyAlignment="1">
      <alignment horizontal="center"/>
      <protection/>
    </xf>
    <xf numFmtId="0" fontId="92" fillId="36" borderId="19" xfId="49" applyFont="1" applyFill="1" applyBorder="1" applyAlignment="1">
      <alignment horizontal="center"/>
      <protection/>
    </xf>
    <xf numFmtId="0" fontId="4" fillId="0" borderId="11" xfId="49" applyFont="1" applyBorder="1" applyAlignment="1">
      <alignment horizontal="center"/>
      <protection/>
    </xf>
    <xf numFmtId="0" fontId="4" fillId="0" borderId="17" xfId="49" applyFont="1" applyBorder="1" applyAlignment="1">
      <alignment horizont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7" fillId="0" borderId="0" xfId="49" applyFont="1" applyBorder="1" applyAlignment="1">
      <alignment horizontal="center" vertical="center"/>
      <protection/>
    </xf>
    <xf numFmtId="0" fontId="7" fillId="0" borderId="13" xfId="49" applyFont="1" applyBorder="1" applyAlignment="1">
      <alignment horizontal="center" vertical="center"/>
      <protection/>
    </xf>
    <xf numFmtId="0" fontId="14" fillId="37" borderId="12" xfId="49" applyFont="1" applyFill="1" applyBorder="1" applyAlignment="1">
      <alignment horizontal="center"/>
      <protection/>
    </xf>
    <xf numFmtId="0" fontId="14" fillId="37" borderId="0" xfId="49" applyFont="1" applyFill="1" applyBorder="1" applyAlignment="1">
      <alignment horizontal="center"/>
      <protection/>
    </xf>
    <xf numFmtId="0" fontId="4" fillId="0" borderId="11" xfId="50" applyFont="1" applyFill="1" applyBorder="1" applyAlignment="1">
      <alignment horizontal="center"/>
      <protection/>
    </xf>
    <xf numFmtId="0" fontId="4" fillId="0" borderId="17" xfId="50" applyFont="1" applyFill="1" applyBorder="1" applyAlignment="1">
      <alignment horizontal="center"/>
      <protection/>
    </xf>
    <xf numFmtId="0" fontId="18" fillId="0" borderId="0" xfId="50" applyFont="1" applyFill="1" applyBorder="1" applyAlignment="1">
      <alignment horizontal="center"/>
      <protection/>
    </xf>
    <xf numFmtId="0" fontId="18" fillId="0" borderId="13" xfId="50" applyFont="1" applyFill="1" applyBorder="1" applyAlignment="1">
      <alignment horizontal="center"/>
      <protection/>
    </xf>
    <xf numFmtId="49" fontId="18" fillId="0" borderId="0" xfId="50" applyNumberFormat="1" applyFont="1" applyFill="1" applyBorder="1" applyAlignment="1">
      <alignment horizontal="center"/>
      <protection/>
    </xf>
    <xf numFmtId="49" fontId="18" fillId="0" borderId="13" xfId="50" applyNumberFormat="1" applyFont="1" applyFill="1" applyBorder="1" applyAlignment="1">
      <alignment horizontal="center"/>
      <protection/>
    </xf>
    <xf numFmtId="0" fontId="7" fillId="0" borderId="0" xfId="50" applyFont="1" applyFill="1" applyBorder="1" applyAlignment="1">
      <alignment horizontal="center"/>
      <protection/>
    </xf>
    <xf numFmtId="0" fontId="7" fillId="0" borderId="13" xfId="50" applyFont="1" applyFill="1" applyBorder="1" applyAlignment="1">
      <alignment horizontal="center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ta" xfId="51"/>
    <cellStyle name="Percent" xfId="52"/>
    <cellStyle name="Ruim" xfId="53"/>
    <cellStyle name="Saída" xfId="54"/>
    <cellStyle name="Comma [0]" xfId="55"/>
    <cellStyle name="Separador de milhares 3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033"/>
          <c:w val="0.97"/>
          <c:h val="0.93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LINEUP!$A$120:$A$123</c:f>
              <c:strCache/>
            </c:strRef>
          </c:cat>
          <c:val>
            <c:numRef>
              <c:f>LINEUP!$B$120:$B$123</c:f>
              <c:numCache/>
            </c:numRef>
          </c:val>
          <c:shape val="cylinder"/>
        </c:ser>
        <c:overlap val="100"/>
        <c:shape val="cylinder"/>
        <c:axId val="2618043"/>
        <c:axId val="23562388"/>
      </c:bar3DChart>
      <c:catAx>
        <c:axId val="2618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562388"/>
        <c:crosses val="autoZero"/>
        <c:auto val="1"/>
        <c:lblOffset val="100"/>
        <c:tickLblSkip val="1"/>
        <c:noMultiLvlLbl val="0"/>
      </c:catAx>
      <c:valAx>
        <c:axId val="235623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1804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1"/>
          <c:y val="0.1175"/>
          <c:w val="0.93825"/>
          <c:h val="0.87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LINEUP!$A$103:$A$107</c:f>
              <c:strCache/>
            </c:strRef>
          </c:cat>
          <c:val>
            <c:numRef>
              <c:f>LINEUP!$B$103:$B$107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"/>
          <c:y val="0.1015"/>
          <c:w val="0.838"/>
          <c:h val="0.79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26DA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B7BB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394C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A1B4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CDE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BAGGED!$A$70:$A$75</c:f>
              <c:strCache/>
            </c:strRef>
          </c:cat>
          <c:val>
            <c:numRef>
              <c:f>BAGGED!$B$70:$B$75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043"/>
          <c:w val="0.9655"/>
          <c:h val="0.90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BAGGED!$A$84:$A$86</c:f>
              <c:strCache/>
            </c:strRef>
          </c:cat>
          <c:val>
            <c:numRef>
              <c:f>BAGGED!$B$84:$B$86</c:f>
              <c:numCache/>
            </c:numRef>
          </c:val>
          <c:shape val="box"/>
        </c:ser>
        <c:shape val="box"/>
        <c:axId val="10734901"/>
        <c:axId val="29505246"/>
      </c:bar3DChart>
      <c:catAx>
        <c:axId val="10734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05246"/>
        <c:crosses val="autoZero"/>
        <c:auto val="1"/>
        <c:lblOffset val="100"/>
        <c:tickLblSkip val="1"/>
        <c:noMultiLvlLbl val="0"/>
      </c:catAx>
      <c:valAx>
        <c:axId val="295052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73490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575"/>
          <c:y val="0.176"/>
          <c:w val="0.80625"/>
          <c:h val="0.76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BULK!$A$100:$A$103</c:f>
              <c:strCache/>
            </c:strRef>
          </c:cat>
          <c:val>
            <c:numRef>
              <c:f>BULK!$B$100:$B$103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266700</xdr:colOff>
      <xdr:row>3</xdr:row>
      <xdr:rowOff>57150</xdr:rowOff>
    </xdr:from>
    <xdr:ext cx="7467600" cy="390525"/>
    <xdr:sp>
      <xdr:nvSpPr>
        <xdr:cNvPr id="1" name="Retângulo 5"/>
        <xdr:cNvSpPr>
          <a:spLocks/>
        </xdr:cNvSpPr>
      </xdr:nvSpPr>
      <xdr:spPr>
        <a:xfrm>
          <a:off x="2219325" y="1181100"/>
          <a:ext cx="7467600" cy="3905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47 YEARS SERVING THE SUGAR INDUSTRY</a:t>
          </a:r>
        </a:p>
      </xdr:txBody>
    </xdr:sp>
    <xdr:clientData/>
  </xdr:oneCellAnchor>
  <xdr:twoCellAnchor>
    <xdr:from>
      <xdr:col>2</xdr:col>
      <xdr:colOff>457200</xdr:colOff>
      <xdr:row>118</xdr:row>
      <xdr:rowOff>19050</xdr:rowOff>
    </xdr:from>
    <xdr:to>
      <xdr:col>10</xdr:col>
      <xdr:colOff>104775</xdr:colOff>
      <xdr:row>133</xdr:row>
      <xdr:rowOff>19050</xdr:rowOff>
    </xdr:to>
    <xdr:graphicFrame>
      <xdr:nvGraphicFramePr>
        <xdr:cNvPr id="2" name="Gráfico 7"/>
        <xdr:cNvGraphicFramePr/>
      </xdr:nvGraphicFramePr>
      <xdr:xfrm>
        <a:off x="2409825" y="23612475"/>
        <a:ext cx="65246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100</xdr:row>
      <xdr:rowOff>38100</xdr:rowOff>
    </xdr:from>
    <xdr:to>
      <xdr:col>10</xdr:col>
      <xdr:colOff>133350</xdr:colOff>
      <xdr:row>116</xdr:row>
      <xdr:rowOff>123825</xdr:rowOff>
    </xdr:to>
    <xdr:graphicFrame>
      <xdr:nvGraphicFramePr>
        <xdr:cNvPr id="3" name="Gráfico 6"/>
        <xdr:cNvGraphicFramePr/>
      </xdr:nvGraphicFramePr>
      <xdr:xfrm>
        <a:off x="2428875" y="20202525"/>
        <a:ext cx="65341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104775</xdr:rowOff>
    </xdr:from>
    <xdr:to>
      <xdr:col>1</xdr:col>
      <xdr:colOff>495300</xdr:colOff>
      <xdr:row>4</xdr:row>
      <xdr:rowOff>47625</xdr:rowOff>
    </xdr:to>
    <xdr:pic>
      <xdr:nvPicPr>
        <xdr:cNvPr id="4" name="Imagem 7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04775"/>
          <a:ext cx="15335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676275</xdr:colOff>
      <xdr:row>3</xdr:row>
      <xdr:rowOff>38100</xdr:rowOff>
    </xdr:from>
    <xdr:ext cx="6553200" cy="333375"/>
    <xdr:sp>
      <xdr:nvSpPr>
        <xdr:cNvPr id="1" name="Retângulo 9"/>
        <xdr:cNvSpPr>
          <a:spLocks/>
        </xdr:cNvSpPr>
      </xdr:nvSpPr>
      <xdr:spPr>
        <a:xfrm>
          <a:off x="1828800" y="1162050"/>
          <a:ext cx="6553200" cy="3333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47 YEARS SERVING THE SUGAR INDUSTRY</a:t>
          </a:r>
        </a:p>
      </xdr:txBody>
    </xdr:sp>
    <xdr:clientData/>
  </xdr:oneCellAnchor>
  <xdr:twoCellAnchor>
    <xdr:from>
      <xdr:col>3</xdr:col>
      <xdr:colOff>28575</xdr:colOff>
      <xdr:row>67</xdr:row>
      <xdr:rowOff>0</xdr:rowOff>
    </xdr:from>
    <xdr:to>
      <xdr:col>10</xdr:col>
      <xdr:colOff>466725</xdr:colOff>
      <xdr:row>80</xdr:row>
      <xdr:rowOff>104775</xdr:rowOff>
    </xdr:to>
    <xdr:graphicFrame>
      <xdr:nvGraphicFramePr>
        <xdr:cNvPr id="2" name="Gráfico 13"/>
        <xdr:cNvGraphicFramePr/>
      </xdr:nvGraphicFramePr>
      <xdr:xfrm>
        <a:off x="2419350" y="13639800"/>
        <a:ext cx="56102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419100</xdr:colOff>
      <xdr:row>81</xdr:row>
      <xdr:rowOff>76200</xdr:rowOff>
    </xdr:from>
    <xdr:to>
      <xdr:col>10</xdr:col>
      <xdr:colOff>476250</xdr:colOff>
      <xdr:row>93</xdr:row>
      <xdr:rowOff>9525</xdr:rowOff>
    </xdr:to>
    <xdr:graphicFrame>
      <xdr:nvGraphicFramePr>
        <xdr:cNvPr id="3" name="Gráfico 14"/>
        <xdr:cNvGraphicFramePr/>
      </xdr:nvGraphicFramePr>
      <xdr:xfrm>
        <a:off x="2371725" y="16383000"/>
        <a:ext cx="566737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76200</xdr:rowOff>
    </xdr:from>
    <xdr:to>
      <xdr:col>1</xdr:col>
      <xdr:colOff>333375</xdr:colOff>
      <xdr:row>4</xdr:row>
      <xdr:rowOff>114300</xdr:rowOff>
    </xdr:to>
    <xdr:pic>
      <xdr:nvPicPr>
        <xdr:cNvPr id="4" name="Imagem 5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76200"/>
          <a:ext cx="13811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552450</xdr:colOff>
      <xdr:row>3</xdr:row>
      <xdr:rowOff>28575</xdr:rowOff>
    </xdr:from>
    <xdr:ext cx="6657975" cy="342900"/>
    <xdr:sp>
      <xdr:nvSpPr>
        <xdr:cNvPr id="1" name="Retângulo 5"/>
        <xdr:cNvSpPr>
          <a:spLocks/>
        </xdr:cNvSpPr>
      </xdr:nvSpPr>
      <xdr:spPr>
        <a:xfrm>
          <a:off x="1704975" y="1152525"/>
          <a:ext cx="6657975" cy="3429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47 YEARS SERVING THE SUGAR INDUSTRY</a:t>
          </a:r>
        </a:p>
      </xdr:txBody>
    </xdr:sp>
    <xdr:clientData/>
  </xdr:oneCellAnchor>
  <xdr:twoCellAnchor>
    <xdr:from>
      <xdr:col>3</xdr:col>
      <xdr:colOff>123825</xdr:colOff>
      <xdr:row>97</xdr:row>
      <xdr:rowOff>171450</xdr:rowOff>
    </xdr:from>
    <xdr:to>
      <xdr:col>9</xdr:col>
      <xdr:colOff>419100</xdr:colOff>
      <xdr:row>112</xdr:row>
      <xdr:rowOff>161925</xdr:rowOff>
    </xdr:to>
    <xdr:graphicFrame>
      <xdr:nvGraphicFramePr>
        <xdr:cNvPr id="2" name="Gráfico 13"/>
        <xdr:cNvGraphicFramePr/>
      </xdr:nvGraphicFramePr>
      <xdr:xfrm>
        <a:off x="2514600" y="19688175"/>
        <a:ext cx="48006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104775</xdr:rowOff>
    </xdr:from>
    <xdr:to>
      <xdr:col>1</xdr:col>
      <xdr:colOff>266700</xdr:colOff>
      <xdr:row>4</xdr:row>
      <xdr:rowOff>66675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04775"/>
          <a:ext cx="1295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1</xdr:col>
      <xdr:colOff>342900</xdr:colOff>
      <xdr:row>5</xdr:row>
      <xdr:rowOff>19050</xdr:rowOff>
    </xdr:to>
    <xdr:pic>
      <xdr:nvPicPr>
        <xdr:cNvPr id="1" name="Imagem 2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4001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1"/>
  <sheetViews>
    <sheetView showGridLines="0" tabSelected="1" zoomScaleSheetLayoutView="80" workbookViewId="0" topLeftCell="A1">
      <selection activeCell="A123" sqref="A123"/>
    </sheetView>
  </sheetViews>
  <sheetFormatPr defaultColWidth="17.28125" defaultRowHeight="15"/>
  <cols>
    <col min="1" max="1" width="17.28125" style="408" customWidth="1"/>
    <col min="2" max="2" width="12.00390625" style="253" customWidth="1"/>
    <col min="3" max="4" width="7.00390625" style="253" customWidth="1"/>
    <col min="5" max="5" width="7.28125" style="253" customWidth="1"/>
    <col min="6" max="6" width="12.57421875" style="253" bestFit="1" customWidth="1"/>
    <col min="7" max="7" width="13.421875" style="253" customWidth="1"/>
    <col min="8" max="8" width="9.421875" style="253" customWidth="1"/>
    <col min="9" max="9" width="31.57421875" style="253" customWidth="1"/>
    <col min="10" max="10" width="14.8515625" style="253" bestFit="1" customWidth="1"/>
    <col min="11" max="11" width="7.8515625" style="253" bestFit="1" customWidth="1"/>
    <col min="12" max="12" width="3.421875" style="293" bestFit="1" customWidth="1"/>
    <col min="13" max="16384" width="17.28125" style="253" customWidth="1"/>
  </cols>
  <sheetData>
    <row r="1" spans="1:13" ht="47.25">
      <c r="A1" s="249"/>
      <c r="B1" s="250"/>
      <c r="C1" s="427" t="s">
        <v>61</v>
      </c>
      <c r="D1" s="427"/>
      <c r="E1" s="427"/>
      <c r="F1" s="427"/>
      <c r="G1" s="427"/>
      <c r="H1" s="427"/>
      <c r="I1" s="427"/>
      <c r="J1" s="427"/>
      <c r="K1" s="428"/>
      <c r="L1" s="251"/>
      <c r="M1" s="252"/>
    </row>
    <row r="2" spans="1:13" ht="26.25">
      <c r="A2" s="254"/>
      <c r="B2" s="255"/>
      <c r="C2" s="429" t="s">
        <v>170</v>
      </c>
      <c r="D2" s="430"/>
      <c r="E2" s="430"/>
      <c r="F2" s="430"/>
      <c r="G2" s="430"/>
      <c r="H2" s="430"/>
      <c r="I2" s="430"/>
      <c r="J2" s="430"/>
      <c r="K2" s="431"/>
      <c r="L2" s="256"/>
      <c r="M2" s="252"/>
    </row>
    <row r="3" spans="1:13" ht="15">
      <c r="A3" s="254"/>
      <c r="B3" s="255"/>
      <c r="C3" s="432" t="s">
        <v>76</v>
      </c>
      <c r="D3" s="432"/>
      <c r="E3" s="432"/>
      <c r="F3" s="432"/>
      <c r="G3" s="432"/>
      <c r="H3" s="432"/>
      <c r="I3" s="432"/>
      <c r="J3" s="432"/>
      <c r="K3" s="433"/>
      <c r="L3" s="256"/>
      <c r="M3" s="252"/>
    </row>
    <row r="4" spans="1:13" ht="34.5">
      <c r="A4" s="254"/>
      <c r="B4" s="255"/>
      <c r="C4" s="257"/>
      <c r="D4" s="258"/>
      <c r="E4" s="258"/>
      <c r="F4" s="259"/>
      <c r="G4" s="260"/>
      <c r="H4" s="261"/>
      <c r="I4" s="255"/>
      <c r="J4" s="255"/>
      <c r="K4" s="262"/>
      <c r="L4" s="256"/>
      <c r="M4" s="252"/>
    </row>
    <row r="5" spans="1:13" ht="18">
      <c r="A5" s="254"/>
      <c r="B5" s="255"/>
      <c r="C5" s="255"/>
      <c r="D5" s="255"/>
      <c r="E5" s="263"/>
      <c r="F5" s="255"/>
      <c r="G5" s="264"/>
      <c r="H5" s="261"/>
      <c r="I5" s="255"/>
      <c r="J5" s="255"/>
      <c r="K5" s="262"/>
      <c r="L5" s="256"/>
      <c r="M5" s="252"/>
    </row>
    <row r="6" spans="1:13" ht="15">
      <c r="A6" s="265" t="s">
        <v>0</v>
      </c>
      <c r="B6" s="266"/>
      <c r="C6" s="267" t="s">
        <v>1</v>
      </c>
      <c r="D6" s="267" t="s">
        <v>2</v>
      </c>
      <c r="E6" s="267" t="s">
        <v>3</v>
      </c>
      <c r="F6" s="267" t="s">
        <v>4</v>
      </c>
      <c r="G6" s="267" t="s">
        <v>5</v>
      </c>
      <c r="H6" s="267" t="s">
        <v>6</v>
      </c>
      <c r="I6" s="267" t="s">
        <v>7</v>
      </c>
      <c r="J6" s="267" t="s">
        <v>8</v>
      </c>
      <c r="K6" s="268"/>
      <c r="L6" s="251"/>
      <c r="M6" s="252"/>
    </row>
    <row r="7" spans="1:13" ht="15">
      <c r="A7" s="269"/>
      <c r="B7" s="270"/>
      <c r="C7" s="270"/>
      <c r="D7" s="270"/>
      <c r="E7" s="270"/>
      <c r="F7" s="270"/>
      <c r="G7" s="270"/>
      <c r="H7" s="271"/>
      <c r="I7" s="271"/>
      <c r="J7" s="270"/>
      <c r="K7" s="272"/>
      <c r="L7" s="273"/>
      <c r="M7" s="252"/>
    </row>
    <row r="8" spans="1:13" ht="13.5" customHeight="1">
      <c r="A8" s="274"/>
      <c r="B8" s="275" t="s">
        <v>45</v>
      </c>
      <c r="C8" s="276"/>
      <c r="D8" s="409"/>
      <c r="E8" s="409"/>
      <c r="F8" s="409"/>
      <c r="G8" s="409"/>
      <c r="H8" s="278"/>
      <c r="I8" s="278"/>
      <c r="J8" s="409"/>
      <c r="K8" s="410"/>
      <c r="L8" s="273"/>
      <c r="M8" s="280"/>
    </row>
    <row r="9" spans="1:14" ht="13.5" customHeight="1">
      <c r="A9" s="281"/>
      <c r="B9" s="282"/>
      <c r="C9" s="283" t="s">
        <v>93</v>
      </c>
      <c r="D9" s="284"/>
      <c r="E9" s="284"/>
      <c r="F9" s="284"/>
      <c r="G9" s="285" t="s">
        <v>57</v>
      </c>
      <c r="H9" s="187" t="s">
        <v>64</v>
      </c>
      <c r="I9" s="283" t="s">
        <v>56</v>
      </c>
      <c r="J9" s="284"/>
      <c r="K9" s="287" t="s">
        <v>44</v>
      </c>
      <c r="L9" s="273"/>
      <c r="M9" s="280"/>
      <c r="N9" s="273"/>
    </row>
    <row r="10" spans="1:13" ht="15.75" customHeight="1">
      <c r="A10" s="297" t="s">
        <v>64</v>
      </c>
      <c r="B10" s="329"/>
      <c r="C10" s="330"/>
      <c r="D10" s="331"/>
      <c r="E10" s="332"/>
      <c r="F10" s="333"/>
      <c r="G10" s="334"/>
      <c r="H10" s="335"/>
      <c r="I10" s="335"/>
      <c r="J10" s="335"/>
      <c r="K10" s="318"/>
      <c r="M10" s="294"/>
    </row>
    <row r="11" spans="1:13" ht="15">
      <c r="A11" s="281"/>
      <c r="B11" s="295"/>
      <c r="C11" s="283" t="s">
        <v>59</v>
      </c>
      <c r="D11" s="284"/>
      <c r="E11" s="284"/>
      <c r="F11" s="284"/>
      <c r="G11" s="285" t="s">
        <v>57</v>
      </c>
      <c r="H11" s="296" t="s">
        <v>64</v>
      </c>
      <c r="I11" s="283" t="s">
        <v>56</v>
      </c>
      <c r="J11" s="284"/>
      <c r="K11" s="287"/>
      <c r="L11" s="273"/>
      <c r="M11" s="294"/>
    </row>
    <row r="12" spans="1:13" ht="15.75" customHeight="1">
      <c r="A12" s="297" t="s">
        <v>64</v>
      </c>
      <c r="B12" s="252"/>
      <c r="C12" s="252"/>
      <c r="D12" s="252"/>
      <c r="E12" s="252"/>
      <c r="F12" s="252"/>
      <c r="G12" s="252"/>
      <c r="H12" s="252"/>
      <c r="I12" s="252"/>
      <c r="J12" s="252"/>
      <c r="K12" s="410"/>
      <c r="L12" s="293">
        <f>DAYS360('Partial Recap'!C13,'Partial Recap'!D13)</f>
        <v>0</v>
      </c>
      <c r="M12" s="294"/>
    </row>
    <row r="13" spans="1:13" ht="13.5" customHeight="1">
      <c r="A13" s="302"/>
      <c r="B13" s="409"/>
      <c r="C13" s="411" t="s">
        <v>10</v>
      </c>
      <c r="D13" s="412"/>
      <c r="E13" s="412"/>
      <c r="F13" s="305">
        <f>SUM(F10:F12)</f>
        <v>0</v>
      </c>
      <c r="G13" s="306">
        <f>SUM(G9:G11)</f>
        <v>0</v>
      </c>
      <c r="H13" s="409"/>
      <c r="I13" s="409"/>
      <c r="J13" s="409"/>
      <c r="K13" s="410"/>
      <c r="L13" s="273"/>
      <c r="M13" s="280"/>
    </row>
    <row r="14" spans="1:13" ht="13.5" customHeight="1">
      <c r="A14" s="274"/>
      <c r="B14" s="307"/>
      <c r="C14" s="308"/>
      <c r="D14" s="309"/>
      <c r="E14" s="309"/>
      <c r="F14" s="310"/>
      <c r="G14" s="311"/>
      <c r="H14" s="312"/>
      <c r="I14" s="312"/>
      <c r="J14" s="312"/>
      <c r="K14" s="410"/>
      <c r="M14" s="280"/>
    </row>
    <row r="15" spans="1:13" ht="13.5" customHeight="1">
      <c r="A15" s="274"/>
      <c r="B15" s="275" t="s">
        <v>55</v>
      </c>
      <c r="C15" s="276"/>
      <c r="D15" s="409"/>
      <c r="E15" s="409"/>
      <c r="F15" s="409"/>
      <c r="G15" s="409"/>
      <c r="H15" s="278"/>
      <c r="I15" s="278"/>
      <c r="J15" s="409"/>
      <c r="K15" s="410"/>
      <c r="M15" s="280"/>
    </row>
    <row r="16" spans="1:13" ht="13.5" customHeight="1">
      <c r="A16" s="281"/>
      <c r="B16" s="282"/>
      <c r="C16" s="283" t="s">
        <v>50</v>
      </c>
      <c r="D16" s="284"/>
      <c r="E16" s="284"/>
      <c r="F16" s="284"/>
      <c r="G16" s="285" t="s">
        <v>57</v>
      </c>
      <c r="H16" s="296">
        <f>MEDIAN(L17:L17)</f>
        <v>1</v>
      </c>
      <c r="I16" s="283" t="s">
        <v>56</v>
      </c>
      <c r="J16" s="284"/>
      <c r="K16" s="287"/>
      <c r="L16" s="273"/>
      <c r="M16" s="280"/>
    </row>
    <row r="17" spans="1:13" ht="15.75" customHeight="1">
      <c r="A17" s="89" t="s">
        <v>144</v>
      </c>
      <c r="B17" s="300"/>
      <c r="C17" s="289">
        <v>43055</v>
      </c>
      <c r="D17" s="290">
        <v>43056</v>
      </c>
      <c r="E17" s="290">
        <v>43062</v>
      </c>
      <c r="F17" s="291">
        <v>6868500</v>
      </c>
      <c r="G17" s="291"/>
      <c r="H17" s="57" t="s">
        <v>9</v>
      </c>
      <c r="I17" s="57" t="s">
        <v>145</v>
      </c>
      <c r="J17" s="57" t="s">
        <v>98</v>
      </c>
      <c r="K17" s="410"/>
      <c r="L17" s="293">
        <f>DAYS360(C17,D17)</f>
        <v>1</v>
      </c>
      <c r="M17" s="294"/>
    </row>
    <row r="18" spans="1:13" ht="13.5" customHeight="1">
      <c r="A18" s="89" t="s">
        <v>191</v>
      </c>
      <c r="B18" s="300"/>
      <c r="C18" s="289">
        <v>43066</v>
      </c>
      <c r="D18" s="290">
        <v>43066</v>
      </c>
      <c r="E18" s="166" t="s">
        <v>192</v>
      </c>
      <c r="F18" s="291">
        <v>7300000</v>
      </c>
      <c r="G18" s="291"/>
      <c r="H18" s="57" t="s">
        <v>79</v>
      </c>
      <c r="I18" s="57" t="s">
        <v>69</v>
      </c>
      <c r="J18" s="57" t="s">
        <v>69</v>
      </c>
      <c r="K18" s="410"/>
      <c r="L18" s="273"/>
      <c r="M18" s="280"/>
    </row>
    <row r="19" spans="1:13" ht="13.5" customHeight="1">
      <c r="A19" s="302"/>
      <c r="B19" s="409"/>
      <c r="C19" s="411" t="s">
        <v>10</v>
      </c>
      <c r="D19" s="412"/>
      <c r="E19" s="412"/>
      <c r="F19" s="305">
        <f>SUM(F17:F18)</f>
        <v>14168500</v>
      </c>
      <c r="G19" s="306">
        <v>0</v>
      </c>
      <c r="H19" s="409"/>
      <c r="I19" s="409"/>
      <c r="J19" s="409"/>
      <c r="K19" s="410"/>
      <c r="L19" s="273"/>
      <c r="M19" s="280"/>
    </row>
    <row r="20" spans="1:13" ht="13.5" customHeight="1">
      <c r="A20" s="302"/>
      <c r="B20" s="409"/>
      <c r="C20" s="314"/>
      <c r="D20" s="315"/>
      <c r="E20" s="315"/>
      <c r="F20" s="316"/>
      <c r="G20" s="316"/>
      <c r="H20" s="409"/>
      <c r="I20" s="409"/>
      <c r="J20" s="409"/>
      <c r="K20" s="410"/>
      <c r="L20" s="273"/>
      <c r="M20" s="280"/>
    </row>
    <row r="21" spans="1:13" s="298" customFormat="1" ht="13.5" customHeight="1">
      <c r="A21" s="274"/>
      <c r="B21" s="275" t="s">
        <v>46</v>
      </c>
      <c r="C21" s="276"/>
      <c r="D21" s="252"/>
      <c r="E21" s="252"/>
      <c r="F21" s="252"/>
      <c r="G21" s="252"/>
      <c r="H21" s="278"/>
      <c r="I21" s="278"/>
      <c r="J21" s="409"/>
      <c r="K21" s="410"/>
      <c r="L21" s="317"/>
      <c r="M21" s="299"/>
    </row>
    <row r="22" spans="1:13" s="298" customFormat="1" ht="13.5" customHeight="1">
      <c r="A22" s="281"/>
      <c r="B22" s="282"/>
      <c r="C22" s="283" t="s">
        <v>93</v>
      </c>
      <c r="D22" s="284"/>
      <c r="E22" s="284"/>
      <c r="F22" s="284"/>
      <c r="G22" s="285" t="s">
        <v>57</v>
      </c>
      <c r="H22" s="296" t="s">
        <v>64</v>
      </c>
      <c r="I22" s="283" t="s">
        <v>56</v>
      </c>
      <c r="J22" s="284"/>
      <c r="K22" s="287"/>
      <c r="L22" s="317"/>
      <c r="M22" s="299"/>
    </row>
    <row r="23" spans="1:13" ht="15.75" customHeight="1">
      <c r="A23" s="297" t="s">
        <v>64</v>
      </c>
      <c r="B23" s="252"/>
      <c r="C23" s="252"/>
      <c r="D23" s="252"/>
      <c r="E23" s="252"/>
      <c r="F23" s="252"/>
      <c r="G23" s="252"/>
      <c r="H23" s="252"/>
      <c r="I23" s="252"/>
      <c r="J23" s="252"/>
      <c r="K23" s="292"/>
      <c r="L23" s="293">
        <f>DAYS360(C23,D23)</f>
        <v>0</v>
      </c>
      <c r="M23" s="294"/>
    </row>
    <row r="24" spans="1:13" ht="15">
      <c r="A24" s="281"/>
      <c r="B24" s="295"/>
      <c r="C24" s="283" t="s">
        <v>50</v>
      </c>
      <c r="D24" s="284"/>
      <c r="E24" s="284"/>
      <c r="F24" s="284"/>
      <c r="G24" s="285" t="s">
        <v>57</v>
      </c>
      <c r="H24" s="296" t="s">
        <v>64</v>
      </c>
      <c r="I24" s="283" t="s">
        <v>56</v>
      </c>
      <c r="J24" s="284"/>
      <c r="K24" s="287"/>
      <c r="L24" s="317"/>
      <c r="M24" s="280"/>
    </row>
    <row r="25" spans="1:13" ht="15">
      <c r="A25" s="297" t="s">
        <v>64</v>
      </c>
      <c r="B25" s="252"/>
      <c r="C25" s="252"/>
      <c r="D25" s="252"/>
      <c r="E25" s="252"/>
      <c r="F25" s="252"/>
      <c r="G25" s="252"/>
      <c r="H25" s="252"/>
      <c r="I25" s="252"/>
      <c r="J25" s="252"/>
      <c r="K25" s="318"/>
      <c r="L25" s="317"/>
      <c r="M25" s="280"/>
    </row>
    <row r="26" spans="1:13" ht="15">
      <c r="A26" s="302"/>
      <c r="B26" s="409"/>
      <c r="C26" s="411" t="s">
        <v>10</v>
      </c>
      <c r="D26" s="412"/>
      <c r="E26" s="412"/>
      <c r="F26" s="305">
        <f>SUM(F22:F24)</f>
        <v>0</v>
      </c>
      <c r="G26" s="306">
        <f>SUM(G24:G25)</f>
        <v>0</v>
      </c>
      <c r="H26" s="409"/>
      <c r="I26" s="409"/>
      <c r="J26" s="409"/>
      <c r="K26" s="410"/>
      <c r="L26" s="273"/>
      <c r="M26" s="280"/>
    </row>
    <row r="27" spans="1:13" ht="15">
      <c r="A27" s="302"/>
      <c r="B27" s="409"/>
      <c r="C27" s="314"/>
      <c r="D27" s="315"/>
      <c r="E27" s="315"/>
      <c r="F27" s="316"/>
      <c r="G27" s="316"/>
      <c r="H27" s="409"/>
      <c r="I27" s="409"/>
      <c r="J27" s="409"/>
      <c r="K27" s="410"/>
      <c r="L27" s="273"/>
      <c r="M27" s="280"/>
    </row>
    <row r="28" spans="1:13" ht="15">
      <c r="A28" s="326"/>
      <c r="B28" s="275" t="s">
        <v>48</v>
      </c>
      <c r="C28" s="276"/>
      <c r="D28" s="409"/>
      <c r="E28" s="252"/>
      <c r="F28" s="327"/>
      <c r="G28" s="327"/>
      <c r="H28" s="278"/>
      <c r="I28" s="278"/>
      <c r="J28" s="278"/>
      <c r="K28" s="328"/>
      <c r="L28" s="273"/>
      <c r="M28" s="280"/>
    </row>
    <row r="29" spans="1:13" ht="15">
      <c r="A29" s="281"/>
      <c r="B29" s="282"/>
      <c r="C29" s="283" t="s">
        <v>50</v>
      </c>
      <c r="D29" s="284"/>
      <c r="E29" s="284"/>
      <c r="F29" s="284"/>
      <c r="G29" s="285" t="s">
        <v>57</v>
      </c>
      <c r="H29" s="285" t="s">
        <v>64</v>
      </c>
      <c r="I29" s="283" t="s">
        <v>56</v>
      </c>
      <c r="J29" s="284"/>
      <c r="K29" s="287"/>
      <c r="M29" s="294"/>
    </row>
    <row r="30" spans="1:13" ht="15">
      <c r="A30" s="297" t="s">
        <v>64</v>
      </c>
      <c r="B30" s="329"/>
      <c r="C30" s="330"/>
      <c r="D30" s="331"/>
      <c r="E30" s="332"/>
      <c r="F30" s="333"/>
      <c r="G30" s="334"/>
      <c r="H30" s="335"/>
      <c r="I30" s="335"/>
      <c r="J30" s="335"/>
      <c r="K30" s="318"/>
      <c r="M30" s="294"/>
    </row>
    <row r="31" spans="1:13" ht="15">
      <c r="A31" s="297"/>
      <c r="B31" s="329"/>
      <c r="C31" s="330"/>
      <c r="D31" s="331"/>
      <c r="E31" s="332"/>
      <c r="F31" s="333"/>
      <c r="G31" s="334"/>
      <c r="H31" s="335"/>
      <c r="I31" s="335"/>
      <c r="J31" s="335"/>
      <c r="K31" s="318"/>
      <c r="M31" s="294"/>
    </row>
    <row r="32" spans="1:13" ht="15">
      <c r="A32" s="336"/>
      <c r="B32" s="307"/>
      <c r="C32" s="411" t="s">
        <v>10</v>
      </c>
      <c r="D32" s="412"/>
      <c r="E32" s="412"/>
      <c r="F32" s="305">
        <f>SUM(F30)</f>
        <v>0</v>
      </c>
      <c r="G32" s="306">
        <v>0</v>
      </c>
      <c r="H32" s="307"/>
      <c r="I32" s="307"/>
      <c r="J32" s="307"/>
      <c r="K32" s="410"/>
      <c r="M32" s="294"/>
    </row>
    <row r="33" spans="1:13" ht="15">
      <c r="A33" s="337" t="s">
        <v>16</v>
      </c>
      <c r="B33" s="338"/>
      <c r="C33" s="339"/>
      <c r="D33" s="339"/>
      <c r="E33" s="339"/>
      <c r="F33" s="338"/>
      <c r="G33" s="340"/>
      <c r="H33" s="341"/>
      <c r="I33" s="341"/>
      <c r="J33" s="339"/>
      <c r="K33" s="342" t="s">
        <v>16</v>
      </c>
      <c r="M33" s="294"/>
    </row>
    <row r="34" spans="1:13" ht="15">
      <c r="A34" s="343"/>
      <c r="B34" s="270"/>
      <c r="C34" s="344"/>
      <c r="D34" s="344"/>
      <c r="E34" s="345" t="s">
        <v>171</v>
      </c>
      <c r="F34" s="270"/>
      <c r="G34" s="346"/>
      <c r="H34" s="347"/>
      <c r="I34" s="347"/>
      <c r="J34" s="344"/>
      <c r="K34" s="348"/>
      <c r="M34" s="294"/>
    </row>
    <row r="35" spans="1:13" s="298" customFormat="1" ht="15">
      <c r="A35" s="349"/>
      <c r="B35" s="275" t="s">
        <v>12</v>
      </c>
      <c r="C35" s="276"/>
      <c r="D35" s="315"/>
      <c r="E35" s="315"/>
      <c r="F35" s="316"/>
      <c r="G35" s="350"/>
      <c r="H35" s="351"/>
      <c r="I35" s="351"/>
      <c r="J35" s="351"/>
      <c r="K35" s="279"/>
      <c r="L35" s="293"/>
      <c r="M35" s="352"/>
    </row>
    <row r="36" spans="1:13" s="298" customFormat="1" ht="15">
      <c r="A36" s="281"/>
      <c r="B36" s="282"/>
      <c r="C36" s="283" t="s">
        <v>13</v>
      </c>
      <c r="D36" s="284"/>
      <c r="E36" s="284"/>
      <c r="F36" s="284"/>
      <c r="G36" s="285" t="s">
        <v>57</v>
      </c>
      <c r="H36" s="286">
        <f>MEDIAN(L37:L42)</f>
        <v>2</v>
      </c>
      <c r="I36" s="283" t="s">
        <v>56</v>
      </c>
      <c r="J36" s="284"/>
      <c r="K36" s="287"/>
      <c r="L36" s="353"/>
      <c r="M36" s="352"/>
    </row>
    <row r="37" spans="1:13" ht="15.75" customHeight="1">
      <c r="A37" s="177" t="s">
        <v>147</v>
      </c>
      <c r="B37" s="288"/>
      <c r="C37" s="289">
        <v>43053</v>
      </c>
      <c r="D37" s="290">
        <v>43060</v>
      </c>
      <c r="E37" s="290">
        <v>43061</v>
      </c>
      <c r="F37" s="252"/>
      <c r="G37" s="291">
        <v>16075000</v>
      </c>
      <c r="H37" s="57" t="s">
        <v>9</v>
      </c>
      <c r="I37" s="57" t="s">
        <v>11</v>
      </c>
      <c r="J37" s="57" t="s">
        <v>67</v>
      </c>
      <c r="K37" s="292"/>
      <c r="L37" s="293">
        <f aca="true" t="shared" si="0" ref="L37:L42">DAYS360(C37,D37)</f>
        <v>7</v>
      </c>
      <c r="M37" s="294"/>
    </row>
    <row r="38" spans="1:13" ht="15.75" customHeight="1">
      <c r="A38" s="177" t="s">
        <v>148</v>
      </c>
      <c r="B38" s="288"/>
      <c r="C38" s="289">
        <v>43060</v>
      </c>
      <c r="D38" s="290">
        <v>43061</v>
      </c>
      <c r="E38" s="290">
        <v>43063</v>
      </c>
      <c r="F38" s="252"/>
      <c r="G38" s="291">
        <v>60930000</v>
      </c>
      <c r="H38" s="57" t="s">
        <v>9</v>
      </c>
      <c r="I38" s="57" t="s">
        <v>11</v>
      </c>
      <c r="J38" s="57" t="s">
        <v>77</v>
      </c>
      <c r="K38" s="292"/>
      <c r="L38" s="293">
        <f t="shared" si="0"/>
        <v>1</v>
      </c>
      <c r="M38" s="294"/>
    </row>
    <row r="39" spans="1:13" ht="15.75" customHeight="1">
      <c r="A39" s="177" t="s">
        <v>161</v>
      </c>
      <c r="B39" s="288"/>
      <c r="C39" s="289">
        <v>43054</v>
      </c>
      <c r="D39" s="290">
        <v>43064</v>
      </c>
      <c r="E39" s="290">
        <v>43065</v>
      </c>
      <c r="F39" s="252"/>
      <c r="G39" s="291">
        <v>46720000</v>
      </c>
      <c r="H39" s="57" t="s">
        <v>9</v>
      </c>
      <c r="I39" s="57" t="s">
        <v>178</v>
      </c>
      <c r="J39" s="57" t="s">
        <v>66</v>
      </c>
      <c r="K39" s="292"/>
      <c r="L39" s="293">
        <f t="shared" si="0"/>
        <v>10</v>
      </c>
      <c r="M39" s="294"/>
    </row>
    <row r="40" spans="1:13" ht="15.75" customHeight="1">
      <c r="A40" s="177" t="s">
        <v>173</v>
      </c>
      <c r="B40" s="288"/>
      <c r="C40" s="289">
        <v>43062</v>
      </c>
      <c r="D40" s="290">
        <v>43065</v>
      </c>
      <c r="E40" s="290">
        <v>43066</v>
      </c>
      <c r="F40" s="252"/>
      <c r="G40" s="291">
        <v>40200000</v>
      </c>
      <c r="H40" s="57" t="s">
        <v>9</v>
      </c>
      <c r="I40" s="57" t="s">
        <v>11</v>
      </c>
      <c r="J40" s="57" t="s">
        <v>69</v>
      </c>
      <c r="K40" s="292"/>
      <c r="L40" s="293">
        <f t="shared" si="0"/>
        <v>3</v>
      </c>
      <c r="M40" s="294"/>
    </row>
    <row r="41" spans="1:13" ht="15.75" customHeight="1">
      <c r="A41" s="177" t="s">
        <v>162</v>
      </c>
      <c r="B41" s="288"/>
      <c r="C41" s="289">
        <v>43068</v>
      </c>
      <c r="D41" s="290">
        <v>43068</v>
      </c>
      <c r="E41" s="290">
        <v>43069</v>
      </c>
      <c r="F41" s="252"/>
      <c r="G41" s="291">
        <v>14391000</v>
      </c>
      <c r="H41" s="57" t="s">
        <v>9</v>
      </c>
      <c r="I41" s="57" t="s">
        <v>11</v>
      </c>
      <c r="J41" s="57" t="s">
        <v>69</v>
      </c>
      <c r="K41" s="292"/>
      <c r="L41" s="293">
        <f t="shared" si="0"/>
        <v>0</v>
      </c>
      <c r="M41" s="294"/>
    </row>
    <row r="42" spans="1:13" ht="15.75" customHeight="1">
      <c r="A42" s="177" t="s">
        <v>174</v>
      </c>
      <c r="B42" s="288"/>
      <c r="C42" s="289">
        <v>43080</v>
      </c>
      <c r="D42" s="290">
        <v>43080</v>
      </c>
      <c r="E42" s="290">
        <v>43082</v>
      </c>
      <c r="F42" s="252"/>
      <c r="G42" s="291">
        <v>67000000</v>
      </c>
      <c r="H42" s="57" t="s">
        <v>9</v>
      </c>
      <c r="I42" s="57" t="s">
        <v>11</v>
      </c>
      <c r="J42" s="57" t="s">
        <v>69</v>
      </c>
      <c r="K42" s="292"/>
      <c r="L42" s="293">
        <f t="shared" si="0"/>
        <v>0</v>
      </c>
      <c r="M42" s="294"/>
    </row>
    <row r="43" spans="1:13" ht="15">
      <c r="A43" s="281"/>
      <c r="B43" s="295"/>
      <c r="C43" s="283" t="s">
        <v>43</v>
      </c>
      <c r="D43" s="354"/>
      <c r="E43" s="284"/>
      <c r="F43" s="284"/>
      <c r="G43" s="285" t="s">
        <v>57</v>
      </c>
      <c r="H43" s="286">
        <f>MEDIAN(L44:L51)</f>
        <v>1</v>
      </c>
      <c r="I43" s="283" t="s">
        <v>56</v>
      </c>
      <c r="J43" s="284"/>
      <c r="K43" s="287"/>
      <c r="M43" s="294"/>
    </row>
    <row r="44" spans="1:13" ht="15">
      <c r="A44" s="177" t="s">
        <v>164</v>
      </c>
      <c r="B44" s="288"/>
      <c r="C44" s="289">
        <v>43059</v>
      </c>
      <c r="D44" s="290">
        <v>43060</v>
      </c>
      <c r="E44" s="290">
        <v>43061</v>
      </c>
      <c r="F44" s="252"/>
      <c r="G44" s="291">
        <v>25000000</v>
      </c>
      <c r="H44" s="57" t="s">
        <v>9</v>
      </c>
      <c r="I44" s="57" t="s">
        <v>11</v>
      </c>
      <c r="J44" s="57" t="s">
        <v>69</v>
      </c>
      <c r="K44" s="292"/>
      <c r="L44" s="293">
        <f aca="true" t="shared" si="1" ref="L44:L51">DAYS360(C44,D44)</f>
        <v>1</v>
      </c>
      <c r="M44" s="294"/>
    </row>
    <row r="45" spans="1:13" ht="15">
      <c r="A45" s="177" t="s">
        <v>153</v>
      </c>
      <c r="B45" s="288"/>
      <c r="C45" s="289">
        <v>43054</v>
      </c>
      <c r="D45" s="290">
        <v>43061</v>
      </c>
      <c r="E45" s="290">
        <v>43062</v>
      </c>
      <c r="F45" s="252"/>
      <c r="G45" s="291">
        <v>25000000</v>
      </c>
      <c r="H45" s="57" t="s">
        <v>9</v>
      </c>
      <c r="I45" s="57" t="s">
        <v>11</v>
      </c>
      <c r="J45" s="57" t="s">
        <v>69</v>
      </c>
      <c r="K45" s="292"/>
      <c r="L45" s="293">
        <f t="shared" si="1"/>
        <v>7</v>
      </c>
      <c r="M45" s="294"/>
    </row>
    <row r="46" spans="1:13" ht="15">
      <c r="A46" s="177" t="s">
        <v>173</v>
      </c>
      <c r="B46" s="288"/>
      <c r="C46" s="289">
        <v>43062</v>
      </c>
      <c r="D46" s="290">
        <v>43065</v>
      </c>
      <c r="E46" s="290">
        <v>43066</v>
      </c>
      <c r="F46" s="252"/>
      <c r="G46" s="291">
        <v>20000000</v>
      </c>
      <c r="H46" s="57" t="s">
        <v>9</v>
      </c>
      <c r="I46" s="57" t="s">
        <v>11</v>
      </c>
      <c r="J46" s="57" t="s">
        <v>69</v>
      </c>
      <c r="K46" s="292"/>
      <c r="L46" s="293">
        <f t="shared" si="1"/>
        <v>3</v>
      </c>
      <c r="M46" s="294"/>
    </row>
    <row r="47" spans="1:13" ht="15">
      <c r="A47" s="177" t="s">
        <v>175</v>
      </c>
      <c r="B47" s="288"/>
      <c r="C47" s="289">
        <v>43062</v>
      </c>
      <c r="D47" s="290">
        <v>43063</v>
      </c>
      <c r="E47" s="290">
        <v>43064</v>
      </c>
      <c r="F47" s="252"/>
      <c r="G47" s="291">
        <v>30000000</v>
      </c>
      <c r="H47" s="57" t="s">
        <v>9</v>
      </c>
      <c r="I47" s="57" t="s">
        <v>11</v>
      </c>
      <c r="J47" s="57" t="s">
        <v>69</v>
      </c>
      <c r="K47" s="292"/>
      <c r="L47" s="293">
        <f t="shared" si="1"/>
        <v>1</v>
      </c>
      <c r="M47" s="294"/>
    </row>
    <row r="48" spans="1:13" ht="15">
      <c r="A48" s="177" t="s">
        <v>176</v>
      </c>
      <c r="B48" s="288"/>
      <c r="C48" s="289">
        <v>43063</v>
      </c>
      <c r="D48" s="290">
        <v>43064</v>
      </c>
      <c r="E48" s="290">
        <v>43065</v>
      </c>
      <c r="F48" s="252"/>
      <c r="G48" s="291">
        <v>48000000</v>
      </c>
      <c r="H48" s="57" t="s">
        <v>9</v>
      </c>
      <c r="I48" s="57" t="s">
        <v>11</v>
      </c>
      <c r="J48" s="57" t="s">
        <v>69</v>
      </c>
      <c r="K48" s="292"/>
      <c r="L48" s="293">
        <f t="shared" si="1"/>
        <v>1</v>
      </c>
      <c r="M48" s="294"/>
    </row>
    <row r="49" spans="1:13" ht="15">
      <c r="A49" s="177" t="s">
        <v>177</v>
      </c>
      <c r="B49" s="288"/>
      <c r="C49" s="289">
        <v>43063</v>
      </c>
      <c r="D49" s="290">
        <v>43065</v>
      </c>
      <c r="E49" s="290">
        <v>43066</v>
      </c>
      <c r="F49" s="252"/>
      <c r="G49" s="291">
        <v>17000000</v>
      </c>
      <c r="H49" s="57" t="s">
        <v>9</v>
      </c>
      <c r="I49" s="57" t="s">
        <v>178</v>
      </c>
      <c r="J49" s="57" t="s">
        <v>179</v>
      </c>
      <c r="K49" s="292"/>
      <c r="L49" s="293">
        <f t="shared" si="1"/>
        <v>2</v>
      </c>
      <c r="M49" s="294"/>
    </row>
    <row r="50" spans="1:13" ht="15">
      <c r="A50" s="177" t="s">
        <v>180</v>
      </c>
      <c r="B50" s="288"/>
      <c r="C50" s="289">
        <v>43064</v>
      </c>
      <c r="D50" s="290">
        <v>43065</v>
      </c>
      <c r="E50" s="290">
        <v>43066</v>
      </c>
      <c r="F50" s="252"/>
      <c r="G50" s="291">
        <v>59500000</v>
      </c>
      <c r="H50" s="57" t="s">
        <v>9</v>
      </c>
      <c r="I50" s="57" t="s">
        <v>11</v>
      </c>
      <c r="J50" s="57" t="s">
        <v>69</v>
      </c>
      <c r="K50" s="292"/>
      <c r="L50" s="293">
        <f t="shared" si="1"/>
        <v>1</v>
      </c>
      <c r="M50" s="294"/>
    </row>
    <row r="51" spans="1:13" ht="15">
      <c r="A51" s="177" t="s">
        <v>181</v>
      </c>
      <c r="B51" s="288"/>
      <c r="C51" s="289">
        <v>43065</v>
      </c>
      <c r="D51" s="290">
        <v>43066</v>
      </c>
      <c r="E51" s="290">
        <v>43067</v>
      </c>
      <c r="F51" s="252"/>
      <c r="G51" s="291">
        <v>46100000</v>
      </c>
      <c r="H51" s="57" t="s">
        <v>9</v>
      </c>
      <c r="I51" s="57" t="s">
        <v>11</v>
      </c>
      <c r="J51" s="57" t="s">
        <v>69</v>
      </c>
      <c r="K51" s="292"/>
      <c r="L51" s="293">
        <f t="shared" si="1"/>
        <v>1</v>
      </c>
      <c r="M51" s="294"/>
    </row>
    <row r="52" spans="1:13" ht="14.25" customHeight="1">
      <c r="A52" s="281"/>
      <c r="B52" s="295"/>
      <c r="C52" s="283" t="s">
        <v>65</v>
      </c>
      <c r="D52" s="284"/>
      <c r="E52" s="284"/>
      <c r="F52" s="284"/>
      <c r="G52" s="285" t="s">
        <v>57</v>
      </c>
      <c r="H52" s="286">
        <f>MEDIAN(L53:L55)</f>
        <v>1</v>
      </c>
      <c r="I52" s="283" t="s">
        <v>56</v>
      </c>
      <c r="J52" s="284"/>
      <c r="K52" s="287"/>
      <c r="M52" s="294"/>
    </row>
    <row r="53" spans="1:13" ht="15.75" customHeight="1">
      <c r="A53" s="413" t="s">
        <v>159</v>
      </c>
      <c r="B53" s="288"/>
      <c r="C53" s="289">
        <v>43055</v>
      </c>
      <c r="D53" s="290">
        <v>43057</v>
      </c>
      <c r="E53" s="290">
        <v>43061</v>
      </c>
      <c r="F53" s="252"/>
      <c r="G53" s="291">
        <v>34450000</v>
      </c>
      <c r="H53" s="57" t="s">
        <v>9</v>
      </c>
      <c r="I53" s="57" t="s">
        <v>182</v>
      </c>
      <c r="J53" s="57" t="s">
        <v>66</v>
      </c>
      <c r="K53" s="292"/>
      <c r="L53" s="293">
        <f>DAYS360(C53,D53)</f>
        <v>2</v>
      </c>
      <c r="M53" s="294"/>
    </row>
    <row r="54" spans="1:13" ht="15">
      <c r="A54" s="177" t="s">
        <v>177</v>
      </c>
      <c r="B54" s="288"/>
      <c r="C54" s="289">
        <v>43063</v>
      </c>
      <c r="D54" s="290">
        <v>43063</v>
      </c>
      <c r="E54" s="290">
        <v>43065</v>
      </c>
      <c r="F54" s="252"/>
      <c r="G54" s="291">
        <v>30000000</v>
      </c>
      <c r="H54" s="57" t="s">
        <v>9</v>
      </c>
      <c r="I54" s="57" t="s">
        <v>178</v>
      </c>
      <c r="J54" s="57" t="s">
        <v>179</v>
      </c>
      <c r="K54" s="292"/>
      <c r="L54" s="293">
        <f>DAYS360(C54,D54)</f>
        <v>0</v>
      </c>
      <c r="M54" s="294"/>
    </row>
    <row r="55" spans="1:13" ht="15">
      <c r="A55" s="177" t="s">
        <v>183</v>
      </c>
      <c r="B55" s="288"/>
      <c r="C55" s="289">
        <v>43065</v>
      </c>
      <c r="D55" s="290">
        <v>43066</v>
      </c>
      <c r="E55" s="290">
        <v>43067</v>
      </c>
      <c r="F55" s="252"/>
      <c r="G55" s="291">
        <v>29000000</v>
      </c>
      <c r="H55" s="57" t="s">
        <v>9</v>
      </c>
      <c r="I55" s="57" t="s">
        <v>11</v>
      </c>
      <c r="J55" s="57" t="s">
        <v>184</v>
      </c>
      <c r="K55" s="292"/>
      <c r="M55" s="294"/>
    </row>
    <row r="56" spans="1:13" ht="15">
      <c r="A56" s="281"/>
      <c r="B56" s="295"/>
      <c r="C56" s="283" t="s">
        <v>17</v>
      </c>
      <c r="D56" s="284"/>
      <c r="E56" s="284"/>
      <c r="F56" s="284"/>
      <c r="G56" s="285" t="s">
        <v>57</v>
      </c>
      <c r="H56" s="296" t="s">
        <v>64</v>
      </c>
      <c r="I56" s="283" t="s">
        <v>56</v>
      </c>
      <c r="J56" s="284"/>
      <c r="K56" s="287"/>
      <c r="M56" s="294"/>
    </row>
    <row r="57" spans="1:13" ht="15">
      <c r="A57" s="158" t="s">
        <v>64</v>
      </c>
      <c r="K57" s="292"/>
      <c r="M57" s="294"/>
    </row>
    <row r="58" spans="1:13" ht="15">
      <c r="A58" s="281"/>
      <c r="B58" s="295"/>
      <c r="C58" s="283" t="s">
        <v>75</v>
      </c>
      <c r="D58" s="284"/>
      <c r="E58" s="284"/>
      <c r="F58" s="284"/>
      <c r="G58" s="285" t="s">
        <v>57</v>
      </c>
      <c r="H58" s="286">
        <f>MEDIAN(L59)</f>
        <v>1</v>
      </c>
      <c r="I58" s="283" t="s">
        <v>56</v>
      </c>
      <c r="J58" s="284"/>
      <c r="K58" s="287"/>
      <c r="M58" s="294"/>
    </row>
    <row r="59" spans="1:12" ht="15">
      <c r="A59" s="177" t="s">
        <v>183</v>
      </c>
      <c r="B59" s="288"/>
      <c r="C59" s="289">
        <v>43065</v>
      </c>
      <c r="D59" s="290">
        <v>43066</v>
      </c>
      <c r="E59" s="290">
        <v>43066</v>
      </c>
      <c r="F59" s="252"/>
      <c r="G59" s="291">
        <v>20000000</v>
      </c>
      <c r="H59" s="57" t="s">
        <v>9</v>
      </c>
      <c r="I59" s="57" t="s">
        <v>11</v>
      </c>
      <c r="J59" s="57" t="s">
        <v>184</v>
      </c>
      <c r="K59" s="292"/>
      <c r="L59" s="293">
        <f>DAYS360(C59,D59)</f>
        <v>1</v>
      </c>
    </row>
    <row r="60" spans="1:13" ht="15">
      <c r="A60" s="281"/>
      <c r="B60" s="295"/>
      <c r="C60" s="283" t="s">
        <v>19</v>
      </c>
      <c r="D60" s="284"/>
      <c r="E60" s="284"/>
      <c r="F60" s="284"/>
      <c r="G60" s="285" t="s">
        <v>57</v>
      </c>
      <c r="H60" s="296" t="s">
        <v>64</v>
      </c>
      <c r="I60" s="283" t="s">
        <v>56</v>
      </c>
      <c r="J60" s="284"/>
      <c r="K60" s="287"/>
      <c r="M60" s="294"/>
    </row>
    <row r="61" spans="1:13" ht="15">
      <c r="A61" s="319" t="s">
        <v>64</v>
      </c>
      <c r="B61" s="277"/>
      <c r="C61" s="277"/>
      <c r="D61" s="258"/>
      <c r="E61" s="259"/>
      <c r="F61" s="277"/>
      <c r="G61" s="291"/>
      <c r="H61" s="259"/>
      <c r="I61" s="259"/>
      <c r="J61" s="355"/>
      <c r="K61" s="279"/>
      <c r="M61" s="294"/>
    </row>
    <row r="62" spans="1:13" ht="15">
      <c r="A62" s="319"/>
      <c r="B62" s="277"/>
      <c r="C62" s="277"/>
      <c r="D62" s="258"/>
      <c r="E62" s="259"/>
      <c r="F62" s="277"/>
      <c r="G62" s="291"/>
      <c r="H62" s="259"/>
      <c r="I62" s="259"/>
      <c r="J62" s="355"/>
      <c r="K62" s="279"/>
      <c r="M62" s="294"/>
    </row>
    <row r="63" spans="1:13" ht="15">
      <c r="A63" s="274"/>
      <c r="B63" s="277"/>
      <c r="C63" s="303" t="s">
        <v>10</v>
      </c>
      <c r="D63" s="304"/>
      <c r="E63" s="304"/>
      <c r="F63" s="305">
        <f>SUM(F37:F61)</f>
        <v>0</v>
      </c>
      <c r="G63" s="306">
        <f>SUM(G36:G61)</f>
        <v>629366000</v>
      </c>
      <c r="H63" s="259"/>
      <c r="I63" s="356"/>
      <c r="J63" s="355"/>
      <c r="K63" s="279"/>
      <c r="M63" s="294"/>
    </row>
    <row r="64" spans="1:13" ht="15">
      <c r="A64" s="337" t="s">
        <v>18</v>
      </c>
      <c r="B64" s="338"/>
      <c r="C64" s="339"/>
      <c r="D64" s="339"/>
      <c r="E64" s="339"/>
      <c r="F64" s="338"/>
      <c r="G64" s="340"/>
      <c r="H64" s="341"/>
      <c r="I64" s="341"/>
      <c r="J64" s="339"/>
      <c r="K64" s="342" t="s">
        <v>18</v>
      </c>
      <c r="M64" s="294"/>
    </row>
    <row r="65" spans="1:13" ht="15">
      <c r="A65" s="343"/>
      <c r="B65" s="270"/>
      <c r="C65" s="344"/>
      <c r="D65" s="344"/>
      <c r="E65" s="345" t="str">
        <f>E34</f>
        <v>WILLIAMS BRAZIL SUGAR LINE UP EDITION 22.11.2017</v>
      </c>
      <c r="F65" s="270"/>
      <c r="G65" s="346"/>
      <c r="H65" s="347"/>
      <c r="I65" s="347"/>
      <c r="J65" s="344"/>
      <c r="K65" s="348"/>
      <c r="M65" s="294"/>
    </row>
    <row r="66" spans="1:13" ht="15">
      <c r="A66" s="349"/>
      <c r="B66" s="275" t="s">
        <v>41</v>
      </c>
      <c r="C66" s="276"/>
      <c r="D66" s="315"/>
      <c r="E66" s="315"/>
      <c r="F66" s="316"/>
      <c r="G66" s="350"/>
      <c r="H66" s="351"/>
      <c r="I66" s="351"/>
      <c r="J66" s="351"/>
      <c r="K66" s="410"/>
      <c r="M66" s="294"/>
    </row>
    <row r="67" spans="1:13" ht="15" customHeight="1">
      <c r="A67" s="281"/>
      <c r="B67" s="282"/>
      <c r="C67" s="283" t="s">
        <v>20</v>
      </c>
      <c r="D67" s="284"/>
      <c r="E67" s="284"/>
      <c r="F67" s="284"/>
      <c r="G67" s="285" t="s">
        <v>57</v>
      </c>
      <c r="H67" s="296">
        <f>MEDIAN(L68:L69)</f>
        <v>1</v>
      </c>
      <c r="I67" s="283" t="s">
        <v>56</v>
      </c>
      <c r="J67" s="284"/>
      <c r="K67" s="287"/>
      <c r="M67" s="294"/>
    </row>
    <row r="68" spans="1:12" ht="15">
      <c r="A68" s="89" t="s">
        <v>185</v>
      </c>
      <c r="B68" s="252"/>
      <c r="C68" s="301">
        <v>43062</v>
      </c>
      <c r="D68" s="290">
        <v>43064</v>
      </c>
      <c r="E68" s="290">
        <v>43065</v>
      </c>
      <c r="F68" s="313"/>
      <c r="G68" s="313">
        <v>9000000</v>
      </c>
      <c r="H68" s="14" t="s">
        <v>9</v>
      </c>
      <c r="I68" s="312" t="s">
        <v>186</v>
      </c>
      <c r="J68" s="57" t="s">
        <v>187</v>
      </c>
      <c r="K68" s="292"/>
      <c r="L68" s="293">
        <f>DAYS360(C68,D68)</f>
        <v>2</v>
      </c>
    </row>
    <row r="69" spans="1:13" ht="15" customHeight="1">
      <c r="A69" s="89" t="s">
        <v>165</v>
      </c>
      <c r="B69" s="252"/>
      <c r="C69" s="301">
        <v>43065</v>
      </c>
      <c r="D69" s="290">
        <v>43065</v>
      </c>
      <c r="E69" s="290">
        <v>43066</v>
      </c>
      <c r="F69" s="313"/>
      <c r="G69" s="313">
        <v>9919000</v>
      </c>
      <c r="H69" s="14" t="s">
        <v>9</v>
      </c>
      <c r="I69" s="312" t="s">
        <v>11</v>
      </c>
      <c r="J69" s="57" t="s">
        <v>67</v>
      </c>
      <c r="K69" s="318"/>
      <c r="L69" s="293">
        <f>DAYS360(C69,D69)</f>
        <v>0</v>
      </c>
      <c r="M69" s="294"/>
    </row>
    <row r="70" spans="1:13" ht="15" customHeight="1">
      <c r="A70" s="414" t="s">
        <v>156</v>
      </c>
      <c r="B70" s="415" t="s">
        <v>190</v>
      </c>
      <c r="C70" s="301"/>
      <c r="D70" s="290"/>
      <c r="E70" s="290"/>
      <c r="F70" s="313"/>
      <c r="G70" s="313"/>
      <c r="H70" s="14"/>
      <c r="I70" s="312"/>
      <c r="J70" s="57"/>
      <c r="K70" s="318"/>
      <c r="L70" s="293">
        <f>DAYS360(C70,D70)</f>
        <v>0</v>
      </c>
      <c r="M70" s="294"/>
    </row>
    <row r="71" spans="1:13" ht="15" customHeight="1">
      <c r="A71" s="281"/>
      <c r="B71" s="295"/>
      <c r="C71" s="283" t="s">
        <v>47</v>
      </c>
      <c r="D71" s="284"/>
      <c r="E71" s="284"/>
      <c r="F71" s="284"/>
      <c r="G71" s="285" t="s">
        <v>57</v>
      </c>
      <c r="H71" s="296" t="s">
        <v>64</v>
      </c>
      <c r="I71" s="283" t="s">
        <v>56</v>
      </c>
      <c r="J71" s="284"/>
      <c r="K71" s="287"/>
      <c r="M71" s="294"/>
    </row>
    <row r="72" spans="1:13" ht="15" customHeight="1">
      <c r="A72" s="319" t="s">
        <v>64</v>
      </c>
      <c r="B72" s="252"/>
      <c r="C72" s="252"/>
      <c r="D72" s="252"/>
      <c r="E72" s="252"/>
      <c r="F72" s="252"/>
      <c r="G72" s="252"/>
      <c r="H72" s="252"/>
      <c r="I72" s="252"/>
      <c r="J72" s="252"/>
      <c r="K72" s="318"/>
      <c r="M72" s="294"/>
    </row>
    <row r="73" spans="1:13" ht="15">
      <c r="A73" s="281"/>
      <c r="B73" s="295"/>
      <c r="C73" s="283" t="s">
        <v>21</v>
      </c>
      <c r="D73" s="284"/>
      <c r="E73" s="284"/>
      <c r="F73" s="284"/>
      <c r="G73" s="285" t="s">
        <v>57</v>
      </c>
      <c r="H73" s="296">
        <f>MEDIAN(L74:L78)</f>
        <v>2</v>
      </c>
      <c r="I73" s="283" t="s">
        <v>56</v>
      </c>
      <c r="J73" s="284"/>
      <c r="K73" s="287"/>
      <c r="M73" s="294"/>
    </row>
    <row r="74" spans="1:13" ht="15" customHeight="1">
      <c r="A74" s="89" t="s">
        <v>167</v>
      </c>
      <c r="B74" s="252"/>
      <c r="C74" s="301">
        <v>43060</v>
      </c>
      <c r="D74" s="290">
        <v>43061</v>
      </c>
      <c r="E74" s="290">
        <v>43062</v>
      </c>
      <c r="F74" s="313"/>
      <c r="G74" s="313">
        <v>25000000</v>
      </c>
      <c r="H74" s="14" t="s">
        <v>9</v>
      </c>
      <c r="I74" s="57" t="s">
        <v>178</v>
      </c>
      <c r="J74" s="57" t="s">
        <v>168</v>
      </c>
      <c r="K74" s="318"/>
      <c r="L74" s="293">
        <f>DAYS360(C74,D74)</f>
        <v>1</v>
      </c>
      <c r="M74" s="294"/>
    </row>
    <row r="75" spans="1:13" ht="15" customHeight="1">
      <c r="A75" s="89" t="s">
        <v>185</v>
      </c>
      <c r="B75" s="252"/>
      <c r="C75" s="301">
        <v>43062</v>
      </c>
      <c r="D75" s="290">
        <v>43062</v>
      </c>
      <c r="E75" s="290">
        <v>43064</v>
      </c>
      <c r="F75" s="313"/>
      <c r="G75" s="313">
        <v>35000000</v>
      </c>
      <c r="H75" s="14" t="s">
        <v>9</v>
      </c>
      <c r="I75" s="312" t="s">
        <v>188</v>
      </c>
      <c r="J75" s="57" t="s">
        <v>187</v>
      </c>
      <c r="K75" s="318"/>
      <c r="L75" s="293">
        <f>DAYS360(C75,D75)</f>
        <v>0</v>
      </c>
      <c r="M75" s="294"/>
    </row>
    <row r="76" spans="1:13" ht="15" customHeight="1">
      <c r="A76" s="89" t="s">
        <v>166</v>
      </c>
      <c r="B76" s="252"/>
      <c r="C76" s="301">
        <v>43062</v>
      </c>
      <c r="D76" s="290">
        <v>43064</v>
      </c>
      <c r="E76" s="290">
        <v>43066</v>
      </c>
      <c r="F76" s="313"/>
      <c r="G76" s="313">
        <v>44250000</v>
      </c>
      <c r="H76" s="14" t="s">
        <v>9</v>
      </c>
      <c r="I76" s="312" t="s">
        <v>78</v>
      </c>
      <c r="J76" s="57" t="s">
        <v>66</v>
      </c>
      <c r="K76" s="318"/>
      <c r="L76" s="293">
        <f>DAYS360(C76,D76)</f>
        <v>2</v>
      </c>
      <c r="M76" s="294"/>
    </row>
    <row r="77" spans="1:13" ht="15" customHeight="1">
      <c r="A77" s="89" t="s">
        <v>189</v>
      </c>
      <c r="B77" s="252"/>
      <c r="C77" s="301">
        <v>43064</v>
      </c>
      <c r="D77" s="290">
        <v>43066</v>
      </c>
      <c r="E77" s="290">
        <v>43068</v>
      </c>
      <c r="F77" s="313"/>
      <c r="G77" s="313">
        <v>42750000</v>
      </c>
      <c r="H77" s="14" t="s">
        <v>9</v>
      </c>
      <c r="I77" s="312" t="s">
        <v>78</v>
      </c>
      <c r="J77" s="57" t="s">
        <v>66</v>
      </c>
      <c r="K77" s="318"/>
      <c r="L77" s="293">
        <f>DAYS360(C77,D77)</f>
        <v>2</v>
      </c>
      <c r="M77" s="294"/>
    </row>
    <row r="78" spans="1:13" ht="15" customHeight="1">
      <c r="A78" s="89" t="s">
        <v>165</v>
      </c>
      <c r="B78" s="252"/>
      <c r="C78" s="301">
        <v>43065</v>
      </c>
      <c r="D78" s="290">
        <v>43068</v>
      </c>
      <c r="E78" s="290">
        <v>43070</v>
      </c>
      <c r="F78" s="313"/>
      <c r="G78" s="313">
        <v>36081200</v>
      </c>
      <c r="H78" s="14" t="s">
        <v>9</v>
      </c>
      <c r="I78" s="312" t="s">
        <v>11</v>
      </c>
      <c r="J78" s="57" t="s">
        <v>67</v>
      </c>
      <c r="K78" s="318"/>
      <c r="L78" s="293">
        <f>DAYS360(C78,D78)</f>
        <v>3</v>
      </c>
      <c r="M78" s="294"/>
    </row>
    <row r="79" spans="1:13" ht="13.5" customHeight="1">
      <c r="A79" s="281"/>
      <c r="B79" s="295"/>
      <c r="C79" s="283" t="s">
        <v>42</v>
      </c>
      <c r="D79" s="284"/>
      <c r="E79" s="284"/>
      <c r="F79" s="284"/>
      <c r="G79" s="285" t="s">
        <v>57</v>
      </c>
      <c r="H79" s="187">
        <f>MEDIAN(L80:L82)</f>
        <v>11</v>
      </c>
      <c r="I79" s="283" t="s">
        <v>56</v>
      </c>
      <c r="J79" s="284"/>
      <c r="K79" s="287"/>
      <c r="M79" s="294"/>
    </row>
    <row r="80" spans="1:13" ht="15" customHeight="1">
      <c r="A80" s="89" t="s">
        <v>143</v>
      </c>
      <c r="B80" s="252"/>
      <c r="C80" s="301">
        <v>43049</v>
      </c>
      <c r="D80" s="290">
        <v>43056</v>
      </c>
      <c r="E80" s="290">
        <v>43062</v>
      </c>
      <c r="F80" s="313">
        <v>12000000</v>
      </c>
      <c r="G80" s="313"/>
      <c r="H80" s="14" t="s">
        <v>140</v>
      </c>
      <c r="I80" s="312" t="s">
        <v>11</v>
      </c>
      <c r="J80" s="57" t="s">
        <v>15</v>
      </c>
      <c r="K80" s="318"/>
      <c r="L80" s="293">
        <f>DAYS360(C80,D80)</f>
        <v>7</v>
      </c>
      <c r="M80" s="294"/>
    </row>
    <row r="81" spans="1:13" ht="15" customHeight="1">
      <c r="A81" s="89" t="s">
        <v>142</v>
      </c>
      <c r="B81" s="252"/>
      <c r="C81" s="301">
        <v>43051</v>
      </c>
      <c r="D81" s="290">
        <v>43062</v>
      </c>
      <c r="E81" s="290">
        <v>43069</v>
      </c>
      <c r="F81" s="313">
        <v>18500000</v>
      </c>
      <c r="G81" s="313"/>
      <c r="H81" s="14" t="s">
        <v>140</v>
      </c>
      <c r="I81" s="312" t="s">
        <v>11</v>
      </c>
      <c r="J81" s="57" t="s">
        <v>15</v>
      </c>
      <c r="K81" s="318"/>
      <c r="L81" s="293">
        <f>DAYS360(C81,D81)</f>
        <v>11</v>
      </c>
      <c r="M81" s="294"/>
    </row>
    <row r="82" spans="1:13" ht="15" customHeight="1">
      <c r="A82" s="89" t="s">
        <v>169</v>
      </c>
      <c r="B82" s="252"/>
      <c r="C82" s="301">
        <v>43056</v>
      </c>
      <c r="D82" s="290">
        <v>43069</v>
      </c>
      <c r="E82" s="290">
        <v>43079</v>
      </c>
      <c r="F82" s="313">
        <v>25000000</v>
      </c>
      <c r="G82" s="313"/>
      <c r="H82" s="14" t="s">
        <v>140</v>
      </c>
      <c r="I82" s="312" t="s">
        <v>11</v>
      </c>
      <c r="J82" s="57" t="s">
        <v>67</v>
      </c>
      <c r="K82" s="318"/>
      <c r="L82" s="293">
        <f>DAYS360(C82,D82)</f>
        <v>13</v>
      </c>
      <c r="M82" s="294"/>
    </row>
    <row r="83" spans="1:13" ht="15">
      <c r="A83" s="281"/>
      <c r="B83" s="295"/>
      <c r="C83" s="283" t="s">
        <v>49</v>
      </c>
      <c r="D83" s="284"/>
      <c r="E83" s="284"/>
      <c r="F83" s="284"/>
      <c r="G83" s="285" t="s">
        <v>57</v>
      </c>
      <c r="H83" s="296" t="s">
        <v>64</v>
      </c>
      <c r="I83" s="283" t="s">
        <v>56</v>
      </c>
      <c r="J83" s="284"/>
      <c r="K83" s="287"/>
      <c r="M83" s="294"/>
    </row>
    <row r="84" spans="1:13" ht="15" customHeight="1">
      <c r="A84" s="319" t="s">
        <v>64</v>
      </c>
      <c r="B84" s="252"/>
      <c r="C84" s="252"/>
      <c r="D84" s="252"/>
      <c r="E84" s="252"/>
      <c r="F84" s="252"/>
      <c r="G84" s="252"/>
      <c r="H84" s="252"/>
      <c r="I84" s="252"/>
      <c r="J84" s="252"/>
      <c r="K84" s="318"/>
      <c r="M84" s="294"/>
    </row>
    <row r="85" spans="1:13" ht="15">
      <c r="A85" s="281"/>
      <c r="B85" s="295"/>
      <c r="C85" s="283" t="s">
        <v>35</v>
      </c>
      <c r="D85" s="284"/>
      <c r="E85" s="284"/>
      <c r="F85" s="284"/>
      <c r="G85" s="285" t="s">
        <v>57</v>
      </c>
      <c r="H85" s="296" t="s">
        <v>64</v>
      </c>
      <c r="I85" s="283" t="s">
        <v>56</v>
      </c>
      <c r="J85" s="284"/>
      <c r="K85" s="287"/>
      <c r="M85" s="294"/>
    </row>
    <row r="86" spans="1:13" ht="15" customHeight="1">
      <c r="A86" s="319" t="s">
        <v>64</v>
      </c>
      <c r="B86" s="252"/>
      <c r="C86" s="252"/>
      <c r="D86" s="252"/>
      <c r="E86" s="252"/>
      <c r="F86" s="252"/>
      <c r="G86" s="252"/>
      <c r="H86" s="252"/>
      <c r="I86" s="252"/>
      <c r="J86" s="252"/>
      <c r="K86" s="318"/>
      <c r="M86" s="294"/>
    </row>
    <row r="87" spans="1:13" ht="15" customHeight="1">
      <c r="A87" s="281"/>
      <c r="B87" s="295"/>
      <c r="C87" s="283" t="s">
        <v>23</v>
      </c>
      <c r="D87" s="284"/>
      <c r="E87" s="284"/>
      <c r="F87" s="284"/>
      <c r="G87" s="285" t="s">
        <v>57</v>
      </c>
      <c r="H87" s="296">
        <f>MEDIAN(L88:L88)</f>
        <v>3</v>
      </c>
      <c r="I87" s="184" t="s">
        <v>56</v>
      </c>
      <c r="J87" s="284"/>
      <c r="K87" s="287"/>
      <c r="M87" s="294"/>
    </row>
    <row r="88" spans="1:13" ht="15" customHeight="1">
      <c r="A88" s="89" t="s">
        <v>142</v>
      </c>
      <c r="B88" s="252"/>
      <c r="C88" s="301">
        <v>43051</v>
      </c>
      <c r="D88" s="290">
        <v>43054</v>
      </c>
      <c r="E88" s="290">
        <v>43061</v>
      </c>
      <c r="F88" s="313">
        <v>9000000</v>
      </c>
      <c r="G88" s="313"/>
      <c r="H88" s="14" t="s">
        <v>140</v>
      </c>
      <c r="I88" s="312" t="s">
        <v>11</v>
      </c>
      <c r="J88" s="57" t="s">
        <v>15</v>
      </c>
      <c r="K88" s="318"/>
      <c r="L88" s="293">
        <f>DAYS360(C88,D88)</f>
        <v>3</v>
      </c>
      <c r="M88" s="294"/>
    </row>
    <row r="89" spans="1:13" ht="15">
      <c r="A89" s="274"/>
      <c r="B89" s="357"/>
      <c r="C89" s="358"/>
      <c r="D89" s="359"/>
      <c r="E89" s="358"/>
      <c r="F89" s="313"/>
      <c r="G89" s="360"/>
      <c r="H89" s="351"/>
      <c r="I89" s="351"/>
      <c r="J89" s="312"/>
      <c r="K89" s="410"/>
      <c r="M89" s="294"/>
    </row>
    <row r="90" spans="1:13" ht="15">
      <c r="A90" s="302"/>
      <c r="B90" s="409"/>
      <c r="C90" s="411" t="s">
        <v>10</v>
      </c>
      <c r="D90" s="412"/>
      <c r="E90" s="412"/>
      <c r="F90" s="305">
        <f>SUM(F67:F89)</f>
        <v>64500000</v>
      </c>
      <c r="G90" s="306">
        <f>SUM(G67:G89)</f>
        <v>202000200</v>
      </c>
      <c r="H90" s="409"/>
      <c r="I90" s="409"/>
      <c r="J90" s="409"/>
      <c r="K90" s="410"/>
      <c r="M90" s="294"/>
    </row>
    <row r="91" spans="1:13" ht="15">
      <c r="A91" s="302"/>
      <c r="B91" s="409"/>
      <c r="C91" s="252"/>
      <c r="D91" s="252"/>
      <c r="E91" s="252"/>
      <c r="F91" s="252"/>
      <c r="G91" s="252"/>
      <c r="H91" s="409"/>
      <c r="I91" s="409"/>
      <c r="J91" s="409"/>
      <c r="K91" s="361"/>
      <c r="M91" s="294"/>
    </row>
    <row r="92" spans="1:13" ht="15" customHeight="1">
      <c r="A92" s="349"/>
      <c r="B92" s="362"/>
      <c r="C92" s="357"/>
      <c r="D92" s="357"/>
      <c r="E92" s="357"/>
      <c r="F92" s="360"/>
      <c r="G92" s="360"/>
      <c r="H92" s="363"/>
      <c r="I92" s="363"/>
      <c r="J92" s="364"/>
      <c r="K92" s="410"/>
      <c r="M92" s="294"/>
    </row>
    <row r="93" spans="1:13" ht="15">
      <c r="A93" s="302"/>
      <c r="B93" s="409"/>
      <c r="C93" s="252"/>
      <c r="D93" s="252"/>
      <c r="E93" s="252"/>
      <c r="F93" s="252"/>
      <c r="G93" s="252"/>
      <c r="H93" s="409"/>
      <c r="I93" s="409"/>
      <c r="J93" s="409"/>
      <c r="K93" s="410"/>
      <c r="M93" s="294"/>
    </row>
    <row r="94" spans="1:13" ht="15">
      <c r="A94" s="302"/>
      <c r="B94" s="434" t="s">
        <v>73</v>
      </c>
      <c r="C94" s="435"/>
      <c r="D94" s="435"/>
      <c r="E94" s="412"/>
      <c r="F94" s="305">
        <f>+F13+F63+F90+F32+F19+F26</f>
        <v>78668500</v>
      </c>
      <c r="G94" s="306">
        <f>+G13+G63+G90+G19+G26</f>
        <v>831366200</v>
      </c>
      <c r="H94" s="409"/>
      <c r="I94" s="409"/>
      <c r="J94" s="409"/>
      <c r="K94" s="410"/>
      <c r="M94" s="294"/>
    </row>
    <row r="95" spans="1:13" ht="15" customHeight="1">
      <c r="A95" s="365"/>
      <c r="B95" s="362"/>
      <c r="C95" s="314"/>
      <c r="D95" s="315"/>
      <c r="E95" s="315"/>
      <c r="F95" s="316"/>
      <c r="G95" s="316"/>
      <c r="H95" s="363"/>
      <c r="I95" s="363"/>
      <c r="J95" s="364"/>
      <c r="K95" s="361"/>
      <c r="M95" s="294"/>
    </row>
    <row r="96" spans="1:13" ht="15">
      <c r="A96" s="366" t="s">
        <v>62</v>
      </c>
      <c r="B96" s="367"/>
      <c r="C96" s="368"/>
      <c r="D96" s="368"/>
      <c r="E96" s="368"/>
      <c r="F96" s="367"/>
      <c r="G96" s="369"/>
      <c r="H96" s="370"/>
      <c r="I96" s="370"/>
      <c r="J96" s="368"/>
      <c r="K96" s="342" t="s">
        <v>62</v>
      </c>
      <c r="M96" s="294"/>
    </row>
    <row r="97" spans="1:13" ht="15">
      <c r="A97" s="371"/>
      <c r="B97" s="270"/>
      <c r="C97" s="372"/>
      <c r="D97" s="372"/>
      <c r="E97" s="372"/>
      <c r="F97" s="270"/>
      <c r="G97" s="346"/>
      <c r="H97" s="347"/>
      <c r="I97" s="347"/>
      <c r="J97" s="372"/>
      <c r="K97" s="373"/>
      <c r="M97" s="294"/>
    </row>
    <row r="98" spans="1:13" ht="39" customHeight="1">
      <c r="A98" s="349"/>
      <c r="B98" s="374"/>
      <c r="C98" s="375"/>
      <c r="D98" s="375"/>
      <c r="E98" s="375"/>
      <c r="F98" s="277"/>
      <c r="G98" s="376" t="str">
        <f>+C1</f>
        <v>Williams Brazil</v>
      </c>
      <c r="H98" s="377"/>
      <c r="I98" s="377"/>
      <c r="J98" s="377"/>
      <c r="K98" s="361"/>
      <c r="M98" s="294"/>
    </row>
    <row r="99" spans="1:13" ht="23.25" customHeight="1">
      <c r="A99" s="365"/>
      <c r="B99" s="378"/>
      <c r="C99" s="255"/>
      <c r="D99" s="255"/>
      <c r="E99" s="255"/>
      <c r="F99" s="277"/>
      <c r="G99" s="379" t="str">
        <f>+C2</f>
        <v>SUGAR LINE UP edition 22.11.2017</v>
      </c>
      <c r="H99" s="255"/>
      <c r="I99" s="255"/>
      <c r="J99" s="255"/>
      <c r="K99" s="380"/>
      <c r="M99" s="294"/>
    </row>
    <row r="100" spans="1:13" ht="15" customHeight="1">
      <c r="A100" s="365"/>
      <c r="B100" s="255"/>
      <c r="C100" s="255"/>
      <c r="D100" s="255"/>
      <c r="E100" s="255"/>
      <c r="F100" s="255"/>
      <c r="G100" s="255"/>
      <c r="H100" s="255"/>
      <c r="I100" s="255"/>
      <c r="J100" s="255"/>
      <c r="K100" s="380"/>
      <c r="M100" s="294"/>
    </row>
    <row r="101" spans="1:13" ht="15" customHeight="1">
      <c r="A101" s="365"/>
      <c r="B101" s="255"/>
      <c r="C101" s="255"/>
      <c r="D101" s="255"/>
      <c r="E101" s="255"/>
      <c r="F101" s="255"/>
      <c r="G101" s="255"/>
      <c r="H101" s="255"/>
      <c r="I101" s="255"/>
      <c r="J101" s="255"/>
      <c r="K101" s="380"/>
      <c r="M101" s="294"/>
    </row>
    <row r="102" spans="1:13" ht="15" customHeight="1">
      <c r="A102" s="381" t="s">
        <v>71</v>
      </c>
      <c r="B102" s="382"/>
      <c r="C102" s="375"/>
      <c r="D102" s="375"/>
      <c r="E102" s="375"/>
      <c r="F102" s="375"/>
      <c r="G102" s="375"/>
      <c r="H102" s="377"/>
      <c r="I102" s="377"/>
      <c r="J102" s="358"/>
      <c r="K102" s="361"/>
      <c r="M102" s="294"/>
    </row>
    <row r="103" spans="1:13" ht="15" customHeight="1">
      <c r="A103" s="383" t="s">
        <v>45</v>
      </c>
      <c r="B103" s="313">
        <f>SUM(F13:G13)</f>
        <v>0</v>
      </c>
      <c r="C103" s="375"/>
      <c r="D103" s="375"/>
      <c r="E103" s="375"/>
      <c r="F103" s="375"/>
      <c r="G103" s="375"/>
      <c r="H103" s="377"/>
      <c r="I103" s="377"/>
      <c r="J103" s="358"/>
      <c r="K103" s="361"/>
      <c r="M103" s="294"/>
    </row>
    <row r="104" spans="1:13" ht="15" customHeight="1">
      <c r="A104" s="383" t="s">
        <v>55</v>
      </c>
      <c r="B104" s="313">
        <f>F19</f>
        <v>14168500</v>
      </c>
      <c r="C104" s="375"/>
      <c r="D104" s="375"/>
      <c r="E104" s="375"/>
      <c r="F104" s="375"/>
      <c r="G104" s="375"/>
      <c r="H104" s="377"/>
      <c r="I104" s="377"/>
      <c r="J104" s="358"/>
      <c r="K104" s="361"/>
      <c r="M104" s="294"/>
    </row>
    <row r="105" spans="1:13" ht="15" customHeight="1">
      <c r="A105" s="383" t="s">
        <v>46</v>
      </c>
      <c r="B105" s="313">
        <f>SUM(F26:G26)</f>
        <v>0</v>
      </c>
      <c r="C105" s="375"/>
      <c r="D105" s="375"/>
      <c r="E105" s="375"/>
      <c r="F105" s="375"/>
      <c r="G105" s="375"/>
      <c r="H105" s="377"/>
      <c r="I105" s="377"/>
      <c r="J105" s="358"/>
      <c r="K105" s="361"/>
      <c r="M105" s="294"/>
    </row>
    <row r="106" spans="1:13" ht="15" customHeight="1">
      <c r="A106" s="383" t="s">
        <v>12</v>
      </c>
      <c r="B106" s="313">
        <f>SUM(F63:G63)</f>
        <v>629366000</v>
      </c>
      <c r="C106" s="375"/>
      <c r="D106" s="375"/>
      <c r="E106" s="375"/>
      <c r="F106" s="375"/>
      <c r="G106" s="375"/>
      <c r="H106" s="377"/>
      <c r="I106" s="377"/>
      <c r="J106" s="375"/>
      <c r="K106" s="380"/>
      <c r="M106" s="294"/>
    </row>
    <row r="107" spans="1:13" ht="15" customHeight="1">
      <c r="A107" s="383" t="s">
        <v>41</v>
      </c>
      <c r="B107" s="313">
        <f>SUM(F90:G90)</f>
        <v>266500200</v>
      </c>
      <c r="C107" s="375"/>
      <c r="D107" s="375"/>
      <c r="E107" s="375"/>
      <c r="F107" s="375"/>
      <c r="G107" s="375"/>
      <c r="H107" s="377"/>
      <c r="I107" s="377"/>
      <c r="J107" s="375"/>
      <c r="K107" s="380"/>
      <c r="M107" s="294"/>
    </row>
    <row r="108" spans="1:13" ht="15" customHeight="1">
      <c r="A108" s="384" t="s">
        <v>26</v>
      </c>
      <c r="B108" s="385">
        <f>SUM(B103:B107)</f>
        <v>910034700</v>
      </c>
      <c r="C108" s="375"/>
      <c r="D108" s="375"/>
      <c r="E108" s="375"/>
      <c r="F108" s="375"/>
      <c r="G108" s="375"/>
      <c r="H108" s="377"/>
      <c r="I108" s="377"/>
      <c r="J108" s="375"/>
      <c r="K108" s="262"/>
      <c r="M108" s="294"/>
    </row>
    <row r="109" spans="1:13" ht="15" customHeight="1">
      <c r="A109" s="326"/>
      <c r="B109" s="277"/>
      <c r="C109" s="375"/>
      <c r="D109" s="375"/>
      <c r="E109" s="375"/>
      <c r="F109" s="375"/>
      <c r="G109" s="375"/>
      <c r="H109" s="377"/>
      <c r="I109" s="377"/>
      <c r="J109" s="375"/>
      <c r="K109" s="262"/>
      <c r="M109" s="294"/>
    </row>
    <row r="110" spans="1:13" ht="15" customHeight="1">
      <c r="A110" s="326"/>
      <c r="B110" s="277"/>
      <c r="C110" s="375"/>
      <c r="D110" s="375"/>
      <c r="E110" s="375"/>
      <c r="F110" s="375"/>
      <c r="G110" s="375"/>
      <c r="H110" s="377"/>
      <c r="I110" s="377"/>
      <c r="J110" s="375"/>
      <c r="K110" s="262"/>
      <c r="M110" s="294"/>
    </row>
    <row r="111" spans="1:13" ht="15" customHeight="1">
      <c r="A111" s="386"/>
      <c r="B111" s="387"/>
      <c r="C111" s="375"/>
      <c r="D111" s="375"/>
      <c r="E111" s="375"/>
      <c r="F111" s="375"/>
      <c r="G111" s="375"/>
      <c r="H111" s="377"/>
      <c r="I111" s="377"/>
      <c r="J111" s="375"/>
      <c r="K111" s="262"/>
      <c r="M111" s="294"/>
    </row>
    <row r="112" spans="1:13" ht="15" customHeight="1">
      <c r="A112" s="386"/>
      <c r="B112" s="388"/>
      <c r="C112" s="375"/>
      <c r="D112" s="375"/>
      <c r="E112" s="375"/>
      <c r="F112" s="375"/>
      <c r="G112" s="375"/>
      <c r="H112" s="377"/>
      <c r="I112" s="377"/>
      <c r="J112" s="375"/>
      <c r="K112" s="389"/>
      <c r="L112" s="256"/>
      <c r="M112" s="294"/>
    </row>
    <row r="113" spans="1:13" ht="15" customHeight="1">
      <c r="A113" s="386"/>
      <c r="B113" s="388"/>
      <c r="C113" s="375"/>
      <c r="D113" s="375"/>
      <c r="E113" s="375"/>
      <c r="F113" s="375"/>
      <c r="G113" s="375"/>
      <c r="H113" s="377"/>
      <c r="I113" s="377"/>
      <c r="J113" s="375"/>
      <c r="K113" s="389"/>
      <c r="L113" s="256"/>
      <c r="M113" s="294"/>
    </row>
    <row r="114" spans="1:13" ht="15" customHeight="1">
      <c r="A114" s="386"/>
      <c r="B114" s="388"/>
      <c r="C114" s="375"/>
      <c r="D114" s="375"/>
      <c r="E114" s="375"/>
      <c r="F114" s="375"/>
      <c r="G114" s="375"/>
      <c r="H114" s="377"/>
      <c r="I114" s="377"/>
      <c r="J114" s="375"/>
      <c r="K114" s="389"/>
      <c r="M114" s="294"/>
    </row>
    <row r="115" spans="1:13" ht="15" customHeight="1">
      <c r="A115" s="386"/>
      <c r="B115" s="388"/>
      <c r="C115" s="375"/>
      <c r="D115" s="375"/>
      <c r="E115" s="375"/>
      <c r="F115" s="375"/>
      <c r="G115" s="375"/>
      <c r="H115" s="377"/>
      <c r="I115" s="377"/>
      <c r="J115" s="375"/>
      <c r="K115" s="389"/>
      <c r="M115" s="294"/>
    </row>
    <row r="116" spans="1:13" ht="15" customHeight="1">
      <c r="A116" s="386"/>
      <c r="B116" s="388"/>
      <c r="C116" s="375"/>
      <c r="D116" s="375"/>
      <c r="E116" s="375"/>
      <c r="F116" s="375"/>
      <c r="G116" s="375"/>
      <c r="H116" s="377"/>
      <c r="I116" s="377"/>
      <c r="J116" s="375"/>
      <c r="K116" s="390"/>
      <c r="M116" s="294"/>
    </row>
    <row r="117" spans="1:13" ht="15">
      <c r="A117" s="386"/>
      <c r="B117" s="388"/>
      <c r="C117" s="375"/>
      <c r="D117" s="375"/>
      <c r="E117" s="375"/>
      <c r="F117" s="375"/>
      <c r="G117" s="375"/>
      <c r="H117" s="377"/>
      <c r="I117" s="377"/>
      <c r="J117" s="375"/>
      <c r="K117" s="390"/>
      <c r="M117" s="294"/>
    </row>
    <row r="118" spans="1:13" ht="15">
      <c r="A118" s="391"/>
      <c r="B118" s="392"/>
      <c r="C118" s="375"/>
      <c r="D118" s="375"/>
      <c r="E118" s="375"/>
      <c r="F118" s="375"/>
      <c r="G118" s="375"/>
      <c r="H118" s="377"/>
      <c r="I118" s="377"/>
      <c r="J118" s="375"/>
      <c r="K118" s="390"/>
      <c r="M118" s="294"/>
    </row>
    <row r="119" spans="1:13" ht="15">
      <c r="A119" s="381" t="s">
        <v>72</v>
      </c>
      <c r="B119" s="382"/>
      <c r="C119" s="375"/>
      <c r="D119" s="375"/>
      <c r="E119" s="375"/>
      <c r="F119" s="375"/>
      <c r="G119" s="375"/>
      <c r="H119" s="377"/>
      <c r="I119" s="377"/>
      <c r="J119" s="375"/>
      <c r="K119" s="390"/>
      <c r="M119" s="294"/>
    </row>
    <row r="120" spans="1:13" ht="15">
      <c r="A120" s="383" t="s">
        <v>53</v>
      </c>
      <c r="B120" s="313">
        <f>SUMIF($H$7:$H$92,"A45",$F$7:$F$92)</f>
        <v>7300000</v>
      </c>
      <c r="C120" s="375"/>
      <c r="D120" s="375"/>
      <c r="E120" s="375"/>
      <c r="F120" s="375"/>
      <c r="G120" s="375"/>
      <c r="H120" s="377"/>
      <c r="I120" s="377"/>
      <c r="J120" s="375"/>
      <c r="K120" s="390"/>
      <c r="M120" s="294"/>
    </row>
    <row r="121" spans="1:13" ht="15">
      <c r="A121" s="383" t="s">
        <v>52</v>
      </c>
      <c r="B121" s="313">
        <f>SUMIF($H$7:$H$96,"B150",$F$7:$F$96)</f>
        <v>64500000</v>
      </c>
      <c r="C121" s="375"/>
      <c r="D121" s="375"/>
      <c r="E121" s="375"/>
      <c r="F121" s="375"/>
      <c r="G121" s="375"/>
      <c r="H121" s="377"/>
      <c r="I121" s="377"/>
      <c r="J121" s="375"/>
      <c r="K121" s="390"/>
      <c r="M121" s="294"/>
    </row>
    <row r="122" spans="1:13" ht="15">
      <c r="A122" s="383" t="s">
        <v>9</v>
      </c>
      <c r="B122" s="313">
        <f>SUMIF(H7:H95,"VHP",G7:G95)</f>
        <v>831366200</v>
      </c>
      <c r="C122" s="375"/>
      <c r="D122" s="375"/>
      <c r="E122" s="375"/>
      <c r="F122" s="375"/>
      <c r="G122" s="375"/>
      <c r="H122" s="377"/>
      <c r="I122" s="377"/>
      <c r="J122" s="375"/>
      <c r="K122" s="390"/>
      <c r="M122" s="294"/>
    </row>
    <row r="123" spans="1:13" ht="15">
      <c r="A123" s="210" t="s">
        <v>193</v>
      </c>
      <c r="B123" s="313">
        <f>SUM(F17)</f>
        <v>6868500</v>
      </c>
      <c r="C123" s="375"/>
      <c r="D123" s="375"/>
      <c r="E123" s="375"/>
      <c r="F123" s="375"/>
      <c r="G123" s="375"/>
      <c r="H123" s="377"/>
      <c r="I123" s="377"/>
      <c r="J123" s="375"/>
      <c r="K123" s="390"/>
      <c r="M123" s="294"/>
    </row>
    <row r="124" spans="1:13" ht="15">
      <c r="A124" s="384" t="s">
        <v>26</v>
      </c>
      <c r="B124" s="385">
        <f>SUM(B120:B123)</f>
        <v>910034700</v>
      </c>
      <c r="C124" s="375"/>
      <c r="D124" s="375"/>
      <c r="E124" s="375"/>
      <c r="F124" s="375"/>
      <c r="G124" s="375"/>
      <c r="H124" s="377"/>
      <c r="I124" s="377"/>
      <c r="J124" s="375"/>
      <c r="K124" s="390"/>
      <c r="M124" s="294"/>
    </row>
    <row r="125" spans="1:13" ht="15">
      <c r="A125" s="391"/>
      <c r="B125" s="392"/>
      <c r="C125" s="375"/>
      <c r="D125" s="375"/>
      <c r="E125" s="375"/>
      <c r="F125" s="375"/>
      <c r="G125" s="375"/>
      <c r="H125" s="377"/>
      <c r="I125" s="377"/>
      <c r="J125" s="377"/>
      <c r="K125" s="390"/>
      <c r="M125" s="294"/>
    </row>
    <row r="126" spans="1:13" ht="15">
      <c r="A126" s="365"/>
      <c r="B126" s="393"/>
      <c r="C126" s="375"/>
      <c r="D126" s="375"/>
      <c r="E126" s="375"/>
      <c r="F126" s="375"/>
      <c r="G126" s="375"/>
      <c r="H126" s="377"/>
      <c r="I126" s="377"/>
      <c r="J126" s="377"/>
      <c r="K126" s="390"/>
      <c r="M126" s="294"/>
    </row>
    <row r="127" spans="1:13" ht="15">
      <c r="A127" s="326"/>
      <c r="B127" s="277"/>
      <c r="C127" s="375"/>
      <c r="D127" s="375"/>
      <c r="E127" s="375"/>
      <c r="F127" s="375"/>
      <c r="G127" s="375"/>
      <c r="H127" s="377"/>
      <c r="I127" s="377"/>
      <c r="J127" s="377"/>
      <c r="K127" s="390"/>
      <c r="M127" s="294"/>
    </row>
    <row r="128" spans="1:13" ht="15">
      <c r="A128" s="394"/>
      <c r="B128" s="395"/>
      <c r="C128" s="375"/>
      <c r="D128" s="375"/>
      <c r="E128" s="375"/>
      <c r="F128" s="375"/>
      <c r="G128" s="375"/>
      <c r="H128" s="377"/>
      <c r="I128" s="377"/>
      <c r="J128" s="377"/>
      <c r="K128" s="390"/>
      <c r="M128" s="294"/>
    </row>
    <row r="129" spans="1:13" ht="15">
      <c r="A129" s="365"/>
      <c r="B129" s="393"/>
      <c r="C129" s="255"/>
      <c r="D129" s="255"/>
      <c r="E129" s="255"/>
      <c r="F129" s="255"/>
      <c r="G129" s="255"/>
      <c r="H129" s="261"/>
      <c r="I129" s="255"/>
      <c r="J129" s="255"/>
      <c r="K129" s="262"/>
      <c r="M129" s="294"/>
    </row>
    <row r="130" spans="1:13" ht="15">
      <c r="A130" s="396"/>
      <c r="B130" s="397"/>
      <c r="C130" s="397"/>
      <c r="D130" s="397"/>
      <c r="E130" s="397"/>
      <c r="F130" s="397"/>
      <c r="G130" s="397"/>
      <c r="H130" s="261"/>
      <c r="I130" s="255"/>
      <c r="J130" s="255"/>
      <c r="K130" s="262"/>
      <c r="M130" s="294"/>
    </row>
    <row r="131" spans="1:13" ht="15">
      <c r="A131" s="326"/>
      <c r="B131" s="395"/>
      <c r="C131" s="277"/>
      <c r="D131" s="277"/>
      <c r="E131" s="277"/>
      <c r="F131" s="277"/>
      <c r="G131" s="277"/>
      <c r="H131" s="277"/>
      <c r="I131" s="277"/>
      <c r="J131" s="277"/>
      <c r="K131" s="279"/>
      <c r="M131" s="294"/>
    </row>
    <row r="132" spans="1:13" ht="15">
      <c r="A132" s="326"/>
      <c r="B132" s="277"/>
      <c r="C132" s="277"/>
      <c r="D132" s="277"/>
      <c r="E132" s="277"/>
      <c r="F132" s="277"/>
      <c r="G132" s="277"/>
      <c r="H132" s="277"/>
      <c r="I132" s="277"/>
      <c r="J132" s="277"/>
      <c r="K132" s="279"/>
      <c r="M132" s="294"/>
    </row>
    <row r="133" spans="1:11" ht="15">
      <c r="A133" s="326"/>
      <c r="B133" s="277"/>
      <c r="C133" s="277"/>
      <c r="D133" s="277"/>
      <c r="E133" s="277"/>
      <c r="F133" s="277"/>
      <c r="G133" s="277"/>
      <c r="H133" s="277"/>
      <c r="I133" s="277"/>
      <c r="J133" s="277"/>
      <c r="K133" s="279"/>
    </row>
    <row r="134" spans="1:11" ht="15">
      <c r="A134" s="398" t="s">
        <v>63</v>
      </c>
      <c r="B134" s="399"/>
      <c r="C134" s="400"/>
      <c r="D134" s="400"/>
      <c r="E134" s="400"/>
      <c r="F134" s="400"/>
      <c r="G134" s="400"/>
      <c r="H134" s="401"/>
      <c r="I134" s="400"/>
      <c r="J134" s="400"/>
      <c r="K134" s="342" t="s">
        <v>63</v>
      </c>
    </row>
    <row r="136" ht="15">
      <c r="A136" s="402"/>
    </row>
    <row r="137" spans="1:2" ht="15.75">
      <c r="A137" s="403"/>
      <c r="B137" s="404"/>
    </row>
    <row r="138" ht="15.75">
      <c r="A138" s="405"/>
    </row>
    <row r="139" spans="1:12" ht="15">
      <c r="A139" s="406"/>
      <c r="L139" s="253"/>
    </row>
    <row r="140" spans="1:12" ht="15.75">
      <c r="A140" s="407"/>
      <c r="L140" s="253"/>
    </row>
    <row r="141" spans="1:12" ht="15">
      <c r="A141" s="406"/>
      <c r="L141" s="253"/>
    </row>
  </sheetData>
  <sheetProtection password="F66E" sheet="1"/>
  <mergeCells count="4">
    <mergeCell ref="C1:K1"/>
    <mergeCell ref="C2:K2"/>
    <mergeCell ref="C3:K3"/>
    <mergeCell ref="B94:D94"/>
  </mergeCells>
  <printOptions horizontalCentered="1" verticalCentered="1"/>
  <pageMargins left="0.15748031496062992" right="0.15748031496062992" top="0.5905511811023623" bottom="0.4724409448818898" header="0.15748031496062992" footer="0.31496062992125984"/>
  <pageSetup horizontalDpi="600" verticalDpi="600" orientation="landscape" r:id="rId2"/>
  <headerFooter>
    <oddFooter>&amp;C© 2016 Williams Servicos Maritimos Ltda, Brazil</oddFooter>
  </headerFooter>
  <rowBreaks count="2" manualBreakCount="2">
    <brk id="64" max="255" man="1"/>
    <brk id="9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5"/>
  <sheetViews>
    <sheetView showGridLines="0" workbookViewId="0" topLeftCell="A1">
      <selection activeCell="B87" sqref="B87"/>
    </sheetView>
  </sheetViews>
  <sheetFormatPr defaultColWidth="17.28125" defaultRowHeight="15"/>
  <cols>
    <col min="1" max="1" width="17.28125" style="0" customWidth="1"/>
    <col min="2" max="2" width="12.00390625" style="0" customWidth="1"/>
    <col min="3" max="5" width="6.57421875" style="0" customWidth="1"/>
    <col min="6" max="6" width="13.421875" style="0" customWidth="1"/>
    <col min="7" max="7" width="13.421875" style="61" hidden="1" customWidth="1"/>
    <col min="8" max="8" width="6.7109375" style="0" bestFit="1" customWidth="1"/>
    <col min="9" max="9" width="31.57421875" style="0" customWidth="1"/>
    <col min="10" max="10" width="12.7109375" style="0" bestFit="1" customWidth="1"/>
    <col min="11" max="11" width="14.28125" style="0" customWidth="1"/>
  </cols>
  <sheetData>
    <row r="1" spans="1:13" ht="47.25">
      <c r="A1" s="36"/>
      <c r="B1" s="37"/>
      <c r="C1" s="436" t="str">
        <f>+LINEUP!C1</f>
        <v>Williams Brazil</v>
      </c>
      <c r="D1" s="436"/>
      <c r="E1" s="436"/>
      <c r="F1" s="436"/>
      <c r="G1" s="436"/>
      <c r="H1" s="436"/>
      <c r="I1" s="436"/>
      <c r="J1" s="436"/>
      <c r="K1" s="437"/>
      <c r="L1" s="23"/>
      <c r="M1" s="66"/>
    </row>
    <row r="2" spans="1:13" ht="26.25">
      <c r="A2" s="38"/>
      <c r="B2" s="1"/>
      <c r="C2" s="438" t="str">
        <f>+LINEUP!C2</f>
        <v>SUGAR LINE UP edition 22.11.2017</v>
      </c>
      <c r="D2" s="438"/>
      <c r="E2" s="438"/>
      <c r="F2" s="438"/>
      <c r="G2" s="438"/>
      <c r="H2" s="438"/>
      <c r="I2" s="438"/>
      <c r="J2" s="438"/>
      <c r="K2" s="439"/>
      <c r="L2" s="28"/>
      <c r="M2" s="66"/>
    </row>
    <row r="3" spans="1:13" ht="15">
      <c r="A3" s="38"/>
      <c r="B3" s="1"/>
      <c r="C3" s="440" t="s">
        <v>76</v>
      </c>
      <c r="D3" s="440"/>
      <c r="E3" s="440"/>
      <c r="F3" s="440"/>
      <c r="G3" s="440"/>
      <c r="H3" s="440"/>
      <c r="I3" s="440"/>
      <c r="J3" s="440"/>
      <c r="K3" s="441"/>
      <c r="L3" s="28"/>
      <c r="M3" s="66"/>
    </row>
    <row r="4" spans="1:13" ht="18">
      <c r="A4" s="38"/>
      <c r="B4" s="1"/>
      <c r="C4" s="1"/>
      <c r="D4" s="1"/>
      <c r="E4" s="2"/>
      <c r="F4" s="1"/>
      <c r="G4" s="1"/>
      <c r="H4" s="4"/>
      <c r="I4" s="1"/>
      <c r="J4" s="1"/>
      <c r="K4" s="39"/>
      <c r="L4" s="28"/>
      <c r="M4" s="66"/>
    </row>
    <row r="5" spans="1:13" ht="18">
      <c r="A5" s="38"/>
      <c r="B5" s="1"/>
      <c r="C5" s="1"/>
      <c r="D5" s="1"/>
      <c r="E5" s="2"/>
      <c r="F5" s="1"/>
      <c r="G5" s="1"/>
      <c r="H5" s="4"/>
      <c r="I5" s="1"/>
      <c r="J5" s="1"/>
      <c r="K5" s="39"/>
      <c r="L5" s="28"/>
      <c r="M5" s="66"/>
    </row>
    <row r="6" spans="1:13" ht="15">
      <c r="A6" s="179" t="s">
        <v>0</v>
      </c>
      <c r="B6" s="180"/>
      <c r="C6" s="181" t="s">
        <v>1</v>
      </c>
      <c r="D6" s="181" t="s">
        <v>2</v>
      </c>
      <c r="E6" s="181" t="s">
        <v>3</v>
      </c>
      <c r="F6" s="181" t="s">
        <v>4</v>
      </c>
      <c r="G6" s="181"/>
      <c r="H6" s="181" t="s">
        <v>6</v>
      </c>
      <c r="I6" s="181" t="s">
        <v>7</v>
      </c>
      <c r="J6" s="181" t="s">
        <v>8</v>
      </c>
      <c r="K6" s="182"/>
      <c r="L6" s="23" t="s">
        <v>44</v>
      </c>
      <c r="M6" s="66"/>
    </row>
    <row r="7" spans="1:13" ht="15" customHeight="1">
      <c r="A7" s="40"/>
      <c r="B7" s="128"/>
      <c r="C7" s="128"/>
      <c r="D7" s="128"/>
      <c r="E7" s="128"/>
      <c r="F7" s="128"/>
      <c r="G7" s="128"/>
      <c r="H7" s="34"/>
      <c r="I7" s="34"/>
      <c r="J7" s="128"/>
      <c r="K7" s="129"/>
      <c r="L7" s="66"/>
      <c r="M7" s="66"/>
    </row>
    <row r="8" spans="1:13" ht="13.5" customHeight="1">
      <c r="A8" s="89"/>
      <c r="B8" s="188" t="s">
        <v>45</v>
      </c>
      <c r="C8" s="70"/>
      <c r="D8" s="223"/>
      <c r="E8" s="223"/>
      <c r="F8" s="223"/>
      <c r="G8" s="223"/>
      <c r="H8" s="86"/>
      <c r="I8" s="86"/>
      <c r="J8" s="223"/>
      <c r="K8" s="224"/>
      <c r="L8" s="66"/>
      <c r="M8" s="66"/>
    </row>
    <row r="9" spans="1:13" s="61" customFormat="1" ht="13.5" customHeight="1">
      <c r="A9" s="189"/>
      <c r="B9" s="183"/>
      <c r="C9" s="184" t="s">
        <v>50</v>
      </c>
      <c r="D9" s="185"/>
      <c r="E9" s="185"/>
      <c r="F9" s="185"/>
      <c r="G9" s="186"/>
      <c r="H9" s="187"/>
      <c r="I9" s="184"/>
      <c r="J9" s="185"/>
      <c r="K9" s="191"/>
      <c r="L9" s="128"/>
      <c r="M9" s="128"/>
    </row>
    <row r="10" spans="1:11" s="61" customFormat="1" ht="15">
      <c r="A10" s="158" t="s">
        <v>64</v>
      </c>
      <c r="K10" s="243"/>
    </row>
    <row r="11" spans="1:13" s="59" customFormat="1" ht="13.5" customHeight="1">
      <c r="A11" s="89"/>
      <c r="B11" s="128"/>
      <c r="C11" s="192" t="s">
        <v>10</v>
      </c>
      <c r="D11" s="225"/>
      <c r="E11" s="193"/>
      <c r="F11" s="194">
        <f>SUM(F10)</f>
        <v>0</v>
      </c>
      <c r="G11" s="52"/>
      <c r="H11" s="8"/>
      <c r="I11" s="8"/>
      <c r="J11" s="8"/>
      <c r="K11" s="224"/>
      <c r="L11" s="66"/>
      <c r="M11" s="66"/>
    </row>
    <row r="12" spans="1:13" s="33" customFormat="1" ht="13.5" customHeight="1">
      <c r="A12" s="89"/>
      <c r="B12" s="223"/>
      <c r="C12" s="10"/>
      <c r="D12" s="11"/>
      <c r="E12" s="12"/>
      <c r="F12" s="12"/>
      <c r="G12" s="52"/>
      <c r="H12" s="8"/>
      <c r="I12" s="8"/>
      <c r="J12" s="8"/>
      <c r="K12" s="224"/>
      <c r="L12" s="150"/>
      <c r="M12" s="150"/>
    </row>
    <row r="13" spans="1:13" s="33" customFormat="1" ht="13.5" customHeight="1">
      <c r="A13" s="89"/>
      <c r="B13" s="188" t="s">
        <v>55</v>
      </c>
      <c r="C13" s="70"/>
      <c r="D13" s="223"/>
      <c r="E13" s="223"/>
      <c r="F13" s="223"/>
      <c r="G13" s="223"/>
      <c r="H13" s="86"/>
      <c r="I13" s="86"/>
      <c r="J13" s="223"/>
      <c r="K13" s="224"/>
      <c r="L13" s="150"/>
      <c r="M13" s="150"/>
    </row>
    <row r="14" spans="1:13" s="33" customFormat="1" ht="13.5" customHeight="1">
      <c r="A14" s="189"/>
      <c r="B14" s="183"/>
      <c r="C14" s="184" t="s">
        <v>50</v>
      </c>
      <c r="D14" s="185"/>
      <c r="E14" s="185"/>
      <c r="F14" s="185"/>
      <c r="G14" s="186"/>
      <c r="H14" s="187"/>
      <c r="I14" s="184"/>
      <c r="J14" s="185"/>
      <c r="K14" s="191"/>
      <c r="L14" s="178"/>
      <c r="M14" s="178"/>
    </row>
    <row r="15" spans="1:13" s="253" customFormat="1" ht="15.75" customHeight="1">
      <c r="A15" s="89" t="s">
        <v>144</v>
      </c>
      <c r="B15" s="300"/>
      <c r="C15" s="289">
        <v>43055</v>
      </c>
      <c r="D15" s="290">
        <v>43056</v>
      </c>
      <c r="E15" s="290">
        <v>43062</v>
      </c>
      <c r="F15" s="291">
        <v>6868500</v>
      </c>
      <c r="G15" s="291"/>
      <c r="H15" s="57" t="s">
        <v>9</v>
      </c>
      <c r="I15" s="57" t="s">
        <v>145</v>
      </c>
      <c r="J15" s="57" t="s">
        <v>98</v>
      </c>
      <c r="K15" s="410"/>
      <c r="L15" s="293">
        <f>DAYS360(C15,D15)</f>
        <v>1</v>
      </c>
      <c r="M15" s="294"/>
    </row>
    <row r="16" spans="1:13" s="253" customFormat="1" ht="13.5" customHeight="1">
      <c r="A16" s="89" t="s">
        <v>191</v>
      </c>
      <c r="B16" s="300"/>
      <c r="C16" s="289">
        <v>43066</v>
      </c>
      <c r="D16" s="290">
        <v>43066</v>
      </c>
      <c r="E16" s="166" t="s">
        <v>192</v>
      </c>
      <c r="F16" s="291">
        <v>7300000</v>
      </c>
      <c r="G16" s="291"/>
      <c r="H16" s="57" t="s">
        <v>79</v>
      </c>
      <c r="I16" s="57" t="s">
        <v>69</v>
      </c>
      <c r="J16" s="57" t="s">
        <v>69</v>
      </c>
      <c r="K16" s="410"/>
      <c r="L16" s="273"/>
      <c r="M16" s="280"/>
    </row>
    <row r="17" spans="1:13" s="33" customFormat="1" ht="13.5" customHeight="1">
      <c r="A17" s="177"/>
      <c r="B17" s="300"/>
      <c r="C17" s="289"/>
      <c r="D17" s="290"/>
      <c r="E17" s="290"/>
      <c r="F17" s="291"/>
      <c r="G17" s="291"/>
      <c r="H17" s="57"/>
      <c r="I17" s="57"/>
      <c r="J17" s="57"/>
      <c r="K17" s="244"/>
      <c r="L17" s="248"/>
      <c r="M17" s="248"/>
    </row>
    <row r="18" spans="1:13" s="33" customFormat="1" ht="13.5" customHeight="1">
      <c r="A18" s="89"/>
      <c r="B18" s="223"/>
      <c r="C18" s="192" t="s">
        <v>10</v>
      </c>
      <c r="D18" s="225"/>
      <c r="E18" s="193"/>
      <c r="F18" s="194">
        <f>SUM(F15:F16)</f>
        <v>14168500</v>
      </c>
      <c r="G18" s="52"/>
      <c r="H18" s="8"/>
      <c r="I18" s="8"/>
      <c r="J18" s="8"/>
      <c r="K18" s="224"/>
      <c r="L18" s="150"/>
      <c r="M18" s="150"/>
    </row>
    <row r="19" spans="1:13" s="61" customFormat="1" ht="15">
      <c r="A19" s="104"/>
      <c r="B19" s="223"/>
      <c r="C19" s="10"/>
      <c r="D19" s="11"/>
      <c r="E19" s="11"/>
      <c r="F19" s="12"/>
      <c r="G19" s="12"/>
      <c r="H19" s="86"/>
      <c r="I19" s="86"/>
      <c r="J19" s="86"/>
      <c r="K19" s="77"/>
      <c r="L19" s="71"/>
      <c r="M19" s="71"/>
    </row>
    <row r="20" spans="1:13" s="61" customFormat="1" ht="15">
      <c r="A20" s="89"/>
      <c r="B20" s="188" t="s">
        <v>46</v>
      </c>
      <c r="C20" s="70"/>
      <c r="D20" s="223"/>
      <c r="E20" s="223"/>
      <c r="F20" s="223"/>
      <c r="G20" s="223"/>
      <c r="H20" s="86"/>
      <c r="I20" s="86"/>
      <c r="J20" s="223"/>
      <c r="K20" s="224"/>
      <c r="L20" s="71"/>
      <c r="M20" s="71"/>
    </row>
    <row r="21" spans="1:13" s="61" customFormat="1" ht="15">
      <c r="A21" s="189"/>
      <c r="B21" s="183"/>
      <c r="C21" s="184" t="s">
        <v>50</v>
      </c>
      <c r="D21" s="185"/>
      <c r="E21" s="185"/>
      <c r="F21" s="185"/>
      <c r="G21" s="186"/>
      <c r="H21" s="187"/>
      <c r="I21" s="184"/>
      <c r="J21" s="185"/>
      <c r="K21" s="191"/>
      <c r="L21" s="128"/>
      <c r="M21" s="128"/>
    </row>
    <row r="22" spans="1:13" s="61" customFormat="1" ht="15">
      <c r="A22" s="158" t="s">
        <v>64</v>
      </c>
      <c r="B22" s="109"/>
      <c r="C22" s="161"/>
      <c r="D22" s="161"/>
      <c r="E22" s="161"/>
      <c r="F22" s="98"/>
      <c r="G22" s="130"/>
      <c r="H22" s="57"/>
      <c r="I22" s="57"/>
      <c r="J22" s="218"/>
      <c r="K22" s="224"/>
      <c r="L22" s="69"/>
      <c r="M22" s="69"/>
    </row>
    <row r="23" spans="1:13" s="61" customFormat="1" ht="15">
      <c r="A23" s="89"/>
      <c r="B23" s="109"/>
      <c r="C23" s="161"/>
      <c r="D23" s="153"/>
      <c r="E23" s="153"/>
      <c r="F23" s="101"/>
      <c r="G23" s="130"/>
      <c r="H23" s="57"/>
      <c r="I23" s="57"/>
      <c r="J23" s="57"/>
      <c r="K23" s="224"/>
      <c r="L23" s="128"/>
      <c r="M23" s="128"/>
    </row>
    <row r="24" spans="1:13" s="61" customFormat="1" ht="15">
      <c r="A24" s="62"/>
      <c r="B24" s="128"/>
      <c r="C24" s="192" t="s">
        <v>10</v>
      </c>
      <c r="D24" s="225"/>
      <c r="E24" s="193"/>
      <c r="F24" s="194">
        <f>SUM(F20:F22)</f>
        <v>0</v>
      </c>
      <c r="G24" s="223"/>
      <c r="H24" s="14"/>
      <c r="I24" s="14"/>
      <c r="J24" s="8"/>
      <c r="K24" s="67"/>
      <c r="L24" s="72"/>
      <c r="M24" s="72"/>
    </row>
    <row r="25" spans="1:13" s="61" customFormat="1" ht="15">
      <c r="A25" s="62"/>
      <c r="B25" s="128"/>
      <c r="C25" s="75"/>
      <c r="D25" s="76"/>
      <c r="E25" s="68"/>
      <c r="F25" s="68"/>
      <c r="G25" s="31"/>
      <c r="H25" s="88"/>
      <c r="I25" s="14"/>
      <c r="J25" s="8"/>
      <c r="K25" s="67"/>
      <c r="L25" s="112"/>
      <c r="M25" s="112"/>
    </row>
    <row r="26" spans="1:13" s="61" customFormat="1" ht="15">
      <c r="A26" s="89"/>
      <c r="B26" s="188" t="s">
        <v>48</v>
      </c>
      <c r="C26" s="70"/>
      <c r="D26" s="223"/>
      <c r="E26" s="223"/>
      <c r="F26" s="223"/>
      <c r="G26" s="223"/>
      <c r="H26" s="86"/>
      <c r="I26" s="86"/>
      <c r="J26" s="223"/>
      <c r="K26" s="224"/>
      <c r="L26" s="73"/>
      <c r="M26" s="73"/>
    </row>
    <row r="27" spans="1:13" s="61" customFormat="1" ht="15">
      <c r="A27" s="189"/>
      <c r="B27" s="183"/>
      <c r="C27" s="184" t="s">
        <v>50</v>
      </c>
      <c r="D27" s="185"/>
      <c r="E27" s="185"/>
      <c r="F27" s="185"/>
      <c r="G27" s="186"/>
      <c r="H27" s="187"/>
      <c r="I27" s="184"/>
      <c r="J27" s="185"/>
      <c r="K27" s="191"/>
      <c r="L27" s="74"/>
      <c r="M27" s="74"/>
    </row>
    <row r="28" spans="1:13" s="61" customFormat="1" ht="15">
      <c r="A28" s="165" t="s">
        <v>64</v>
      </c>
      <c r="B28" s="124"/>
      <c r="C28" s="162"/>
      <c r="D28" s="154"/>
      <c r="E28" s="164"/>
      <c r="F28" s="151"/>
      <c r="G28" s="110"/>
      <c r="H28" s="125"/>
      <c r="I28" s="125"/>
      <c r="J28" s="125"/>
      <c r="K28" s="67"/>
      <c r="L28" s="87"/>
      <c r="M28" s="87"/>
    </row>
    <row r="29" spans="1:13" s="61" customFormat="1" ht="15">
      <c r="A29" s="159"/>
      <c r="B29" s="124"/>
      <c r="C29" s="162"/>
      <c r="D29" s="154"/>
      <c r="E29" s="125"/>
      <c r="F29" s="151"/>
      <c r="G29" s="110"/>
      <c r="H29" s="125"/>
      <c r="I29" s="125"/>
      <c r="J29" s="125"/>
      <c r="K29" s="67"/>
      <c r="L29" s="128"/>
      <c r="M29" s="128"/>
    </row>
    <row r="30" spans="1:13" s="61" customFormat="1" ht="13.5" customHeight="1">
      <c r="A30" s="152"/>
      <c r="B30" s="7"/>
      <c r="C30" s="192" t="s">
        <v>10</v>
      </c>
      <c r="D30" s="225"/>
      <c r="E30" s="225"/>
      <c r="F30" s="194">
        <f>SUM(F28)</f>
        <v>0</v>
      </c>
      <c r="G30" s="7"/>
      <c r="H30" s="7"/>
      <c r="I30" s="7"/>
      <c r="J30" s="128"/>
      <c r="K30" s="129"/>
      <c r="L30" s="108"/>
      <c r="M30" s="108"/>
    </row>
    <row r="31" spans="1:13" s="61" customFormat="1" ht="13.5" customHeight="1">
      <c r="A31" s="116" t="s">
        <v>16</v>
      </c>
      <c r="B31" s="78"/>
      <c r="C31" s="79"/>
      <c r="D31" s="79"/>
      <c r="E31" s="79"/>
      <c r="F31" s="78"/>
      <c r="G31" s="80"/>
      <c r="H31" s="81"/>
      <c r="I31" s="81"/>
      <c r="J31" s="79"/>
      <c r="K31" s="82" t="s">
        <v>16</v>
      </c>
      <c r="L31" s="102"/>
      <c r="M31" s="102"/>
    </row>
    <row r="32" spans="1:13" s="61" customFormat="1" ht="13.5" customHeight="1">
      <c r="A32" s="227"/>
      <c r="B32" s="228"/>
      <c r="C32" s="229"/>
      <c r="D32" s="229"/>
      <c r="E32" s="229"/>
      <c r="F32" s="228"/>
      <c r="G32" s="230"/>
      <c r="H32" s="231"/>
      <c r="I32" s="231"/>
      <c r="J32" s="229"/>
      <c r="K32" s="167"/>
      <c r="L32" s="128"/>
      <c r="M32" s="128"/>
    </row>
    <row r="33" spans="1:13" s="61" customFormat="1" ht="13.5" customHeight="1">
      <c r="A33" s="89"/>
      <c r="B33" s="188" t="s">
        <v>12</v>
      </c>
      <c r="C33" s="70"/>
      <c r="D33" s="223"/>
      <c r="E33" s="223"/>
      <c r="F33" s="223"/>
      <c r="G33" s="223"/>
      <c r="H33" s="86"/>
      <c r="I33" s="86"/>
      <c r="J33" s="223"/>
      <c r="K33" s="224"/>
      <c r="L33" s="92"/>
      <c r="M33" s="92"/>
    </row>
    <row r="34" spans="1:13" s="61" customFormat="1" ht="13.5" customHeight="1">
      <c r="A34" s="189"/>
      <c r="B34" s="183"/>
      <c r="C34" s="184" t="s">
        <v>13</v>
      </c>
      <c r="D34" s="185"/>
      <c r="E34" s="185"/>
      <c r="F34" s="185"/>
      <c r="G34" s="186"/>
      <c r="H34" s="187"/>
      <c r="I34" s="184"/>
      <c r="J34" s="185"/>
      <c r="K34" s="191"/>
      <c r="L34" s="107"/>
      <c r="M34" s="107"/>
    </row>
    <row r="35" spans="1:13" s="61" customFormat="1" ht="13.5" customHeight="1">
      <c r="A35" s="158" t="s">
        <v>64</v>
      </c>
      <c r="B35" s="223"/>
      <c r="C35" s="156"/>
      <c r="D35" s="166"/>
      <c r="E35" s="166"/>
      <c r="F35" s="65"/>
      <c r="G35" s="65"/>
      <c r="H35" s="57"/>
      <c r="I35" s="57"/>
      <c r="J35" s="57"/>
      <c r="K35" s="129"/>
      <c r="L35" s="128"/>
      <c r="M35" s="128"/>
    </row>
    <row r="36" spans="1:13" s="61" customFormat="1" ht="13.5" customHeight="1">
      <c r="A36" s="89"/>
      <c r="B36" s="223"/>
      <c r="C36" s="156"/>
      <c r="D36" s="166"/>
      <c r="E36" s="166"/>
      <c r="F36" s="65"/>
      <c r="G36" s="65"/>
      <c r="H36" s="57"/>
      <c r="I36" s="57"/>
      <c r="J36" s="57"/>
      <c r="K36" s="129"/>
      <c r="L36" s="128"/>
      <c r="M36" s="128"/>
    </row>
    <row r="37" spans="1:13" s="61" customFormat="1" ht="15">
      <c r="A37" s="189"/>
      <c r="B37" s="190"/>
      <c r="C37" s="184" t="s">
        <v>68</v>
      </c>
      <c r="D37" s="185"/>
      <c r="E37" s="185"/>
      <c r="F37" s="185"/>
      <c r="G37" s="186"/>
      <c r="H37" s="187"/>
      <c r="I37" s="184"/>
      <c r="J37" s="185"/>
      <c r="K37" s="191"/>
      <c r="L37" s="103"/>
      <c r="M37" s="103"/>
    </row>
    <row r="38" spans="1:11" s="61" customFormat="1" ht="15" customHeight="1">
      <c r="A38" s="158" t="s">
        <v>64</v>
      </c>
      <c r="B38" s="223"/>
      <c r="C38" s="156"/>
      <c r="D38" s="166"/>
      <c r="E38" s="166"/>
      <c r="F38" s="98"/>
      <c r="G38" s="98"/>
      <c r="H38" s="14"/>
      <c r="I38" s="100"/>
      <c r="J38" s="8"/>
      <c r="K38" s="42"/>
    </row>
    <row r="39" spans="1:11" s="61" customFormat="1" ht="15" customHeight="1">
      <c r="A39" s="89"/>
      <c r="B39" s="223"/>
      <c r="C39" s="156"/>
      <c r="D39" s="166"/>
      <c r="E39" s="166"/>
      <c r="F39" s="98"/>
      <c r="G39" s="98"/>
      <c r="H39" s="14"/>
      <c r="I39" s="100"/>
      <c r="J39" s="8"/>
      <c r="K39" s="42"/>
    </row>
    <row r="40" spans="1:11" s="61" customFormat="1" ht="15" customHeight="1">
      <c r="A40" s="62"/>
      <c r="B40" s="6"/>
      <c r="C40" s="195" t="s">
        <v>10</v>
      </c>
      <c r="D40" s="196"/>
      <c r="E40" s="197"/>
      <c r="F40" s="198">
        <f>SUM(F35:G38)</f>
        <v>0</v>
      </c>
      <c r="G40" s="13"/>
      <c r="H40" s="14"/>
      <c r="I40" s="14"/>
      <c r="J40" s="14"/>
      <c r="K40" s="42"/>
    </row>
    <row r="41" spans="1:13" s="61" customFormat="1" ht="15">
      <c r="A41" s="62"/>
      <c r="B41" s="6"/>
      <c r="C41" s="128"/>
      <c r="D41" s="128"/>
      <c r="E41" s="128"/>
      <c r="F41" s="128"/>
      <c r="G41" s="13"/>
      <c r="H41" s="14"/>
      <c r="I41" s="14"/>
      <c r="J41" s="14"/>
      <c r="K41" s="67"/>
      <c r="L41" s="105"/>
      <c r="M41" s="105"/>
    </row>
    <row r="42" spans="1:13" s="61" customFormat="1" ht="15">
      <c r="A42" s="89"/>
      <c r="B42" s="188" t="s">
        <v>41</v>
      </c>
      <c r="C42" s="70"/>
      <c r="D42" s="223"/>
      <c r="E42" s="223"/>
      <c r="F42" s="223"/>
      <c r="G42" s="223"/>
      <c r="H42" s="86"/>
      <c r="I42" s="86"/>
      <c r="J42" s="223"/>
      <c r="K42" s="224"/>
      <c r="L42" s="93"/>
      <c r="M42" s="93"/>
    </row>
    <row r="43" spans="1:13" s="61" customFormat="1" ht="15">
      <c r="A43" s="189"/>
      <c r="B43" s="183"/>
      <c r="C43" s="184" t="s">
        <v>20</v>
      </c>
      <c r="D43" s="185"/>
      <c r="E43" s="185"/>
      <c r="F43" s="185"/>
      <c r="G43" s="186"/>
      <c r="H43" s="187"/>
      <c r="I43" s="184"/>
      <c r="J43" s="185"/>
      <c r="K43" s="191"/>
      <c r="L43" s="128"/>
      <c r="M43" s="128"/>
    </row>
    <row r="44" spans="1:13" s="61" customFormat="1" ht="15">
      <c r="A44" s="158" t="s">
        <v>64</v>
      </c>
      <c r="B44" s="239"/>
      <c r="C44" s="156"/>
      <c r="D44" s="166"/>
      <c r="E44" s="166"/>
      <c r="F44" s="239"/>
      <c r="G44" s="98"/>
      <c r="H44" s="14"/>
      <c r="I44" s="100"/>
      <c r="J44" s="8"/>
      <c r="K44" s="67"/>
      <c r="L44" s="128"/>
      <c r="M44" s="128"/>
    </row>
    <row r="45" spans="1:13" s="61" customFormat="1" ht="15">
      <c r="A45" s="189"/>
      <c r="B45" s="190"/>
      <c r="C45" s="184" t="s">
        <v>47</v>
      </c>
      <c r="D45" s="185"/>
      <c r="E45" s="185"/>
      <c r="F45" s="185"/>
      <c r="G45" s="186"/>
      <c r="H45" s="187"/>
      <c r="I45" s="184"/>
      <c r="J45" s="185"/>
      <c r="K45" s="191"/>
      <c r="L45" s="117"/>
      <c r="M45" s="117"/>
    </row>
    <row r="46" spans="1:13" s="61" customFormat="1" ht="15">
      <c r="A46" s="158" t="s">
        <v>64</v>
      </c>
      <c r="B46" s="236"/>
      <c r="C46" s="156"/>
      <c r="D46" s="166"/>
      <c r="E46" s="166"/>
      <c r="F46" s="236"/>
      <c r="G46" s="98"/>
      <c r="H46" s="14"/>
      <c r="I46" s="100"/>
      <c r="J46" s="8"/>
      <c r="K46" s="67"/>
      <c r="L46" s="128"/>
      <c r="M46" s="128"/>
    </row>
    <row r="47" spans="1:13" s="61" customFormat="1" ht="15">
      <c r="A47" s="189"/>
      <c r="B47" s="190"/>
      <c r="C47" s="184" t="s">
        <v>42</v>
      </c>
      <c r="D47" s="185"/>
      <c r="E47" s="185"/>
      <c r="F47" s="185"/>
      <c r="G47" s="186"/>
      <c r="H47" s="187"/>
      <c r="I47" s="184"/>
      <c r="J47" s="185"/>
      <c r="K47" s="191"/>
      <c r="L47" s="93"/>
      <c r="M47" s="93"/>
    </row>
    <row r="48" spans="1:13" s="253" customFormat="1" ht="15" customHeight="1">
      <c r="A48" s="89" t="s">
        <v>143</v>
      </c>
      <c r="B48" s="252"/>
      <c r="C48" s="301">
        <v>43049</v>
      </c>
      <c r="D48" s="290">
        <v>43056</v>
      </c>
      <c r="E48" s="290">
        <v>43062</v>
      </c>
      <c r="F48" s="313">
        <v>12000000</v>
      </c>
      <c r="G48" s="313"/>
      <c r="H48" s="14" t="s">
        <v>140</v>
      </c>
      <c r="I48" s="312" t="s">
        <v>11</v>
      </c>
      <c r="J48" s="57" t="s">
        <v>15</v>
      </c>
      <c r="K48" s="318"/>
      <c r="L48" s="293">
        <f>DAYS360(C48,D48)</f>
        <v>7</v>
      </c>
      <c r="M48" s="294"/>
    </row>
    <row r="49" spans="1:13" s="253" customFormat="1" ht="15" customHeight="1">
      <c r="A49" s="89" t="s">
        <v>142</v>
      </c>
      <c r="B49" s="252"/>
      <c r="C49" s="301">
        <v>43051</v>
      </c>
      <c r="D49" s="290">
        <v>43062</v>
      </c>
      <c r="E49" s="290">
        <v>43069</v>
      </c>
      <c r="F49" s="313">
        <v>18500000</v>
      </c>
      <c r="G49" s="313"/>
      <c r="H49" s="14" t="s">
        <v>140</v>
      </c>
      <c r="I49" s="312" t="s">
        <v>11</v>
      </c>
      <c r="J49" s="57" t="s">
        <v>15</v>
      </c>
      <c r="K49" s="318"/>
      <c r="L49" s="293">
        <f>DAYS360(C49,D49)</f>
        <v>11</v>
      </c>
      <c r="M49" s="294"/>
    </row>
    <row r="50" spans="1:13" s="61" customFormat="1" ht="15" customHeight="1">
      <c r="A50" s="177" t="s">
        <v>169</v>
      </c>
      <c r="B50" s="253"/>
      <c r="C50" s="301">
        <v>43056</v>
      </c>
      <c r="D50" s="290">
        <v>43069</v>
      </c>
      <c r="E50" s="290">
        <v>43079</v>
      </c>
      <c r="F50" s="313">
        <v>25000000</v>
      </c>
      <c r="G50" s="313"/>
      <c r="H50" s="14" t="s">
        <v>140</v>
      </c>
      <c r="I50" s="312" t="s">
        <v>11</v>
      </c>
      <c r="J50" s="57" t="s">
        <v>67</v>
      </c>
      <c r="K50" s="318"/>
      <c r="L50" s="293"/>
      <c r="M50" s="294"/>
    </row>
    <row r="51" spans="1:13" s="61" customFormat="1" ht="15">
      <c r="A51" s="189"/>
      <c r="B51" s="190"/>
      <c r="C51" s="184" t="s">
        <v>49</v>
      </c>
      <c r="D51" s="185"/>
      <c r="E51" s="185"/>
      <c r="F51" s="185"/>
      <c r="G51" s="186"/>
      <c r="H51" s="187"/>
      <c r="I51" s="184"/>
      <c r="J51" s="185"/>
      <c r="K51" s="191"/>
      <c r="L51" s="73"/>
      <c r="M51" s="73"/>
    </row>
    <row r="52" spans="1:13" s="61" customFormat="1" ht="15">
      <c r="A52" s="158" t="s">
        <v>64</v>
      </c>
      <c r="B52" s="239"/>
      <c r="C52" s="156"/>
      <c r="D52" s="166"/>
      <c r="E52" s="166"/>
      <c r="F52" s="98"/>
      <c r="G52" s="98"/>
      <c r="H52" s="14"/>
      <c r="I52" s="100"/>
      <c r="J52" s="8"/>
      <c r="K52" s="67"/>
      <c r="L52" s="118"/>
      <c r="M52" s="118"/>
    </row>
    <row r="53" spans="1:13" s="61" customFormat="1" ht="15">
      <c r="A53" s="189"/>
      <c r="B53" s="190"/>
      <c r="C53" s="184" t="s">
        <v>35</v>
      </c>
      <c r="D53" s="185"/>
      <c r="E53" s="185"/>
      <c r="F53" s="185"/>
      <c r="G53" s="186"/>
      <c r="H53" s="187"/>
      <c r="I53" s="184"/>
      <c r="J53" s="185"/>
      <c r="K53" s="191"/>
      <c r="L53" s="73"/>
      <c r="M53" s="73"/>
    </row>
    <row r="54" spans="1:13" s="61" customFormat="1" ht="15" customHeight="1">
      <c r="A54" s="158" t="s">
        <v>64</v>
      </c>
      <c r="B54" s="246"/>
      <c r="C54" s="156"/>
      <c r="D54" s="166"/>
      <c r="E54" s="166"/>
      <c r="F54" s="98"/>
      <c r="G54" s="98"/>
      <c r="H54" s="14"/>
      <c r="I54" s="100"/>
      <c r="J54" s="8"/>
      <c r="K54" s="160"/>
      <c r="L54" s="155">
        <f>DAYS360(C54,D54)</f>
        <v>0</v>
      </c>
      <c r="M54" s="169"/>
    </row>
    <row r="55" spans="1:13" s="61" customFormat="1" ht="15">
      <c r="A55" s="189"/>
      <c r="B55" s="190"/>
      <c r="C55" s="184" t="s">
        <v>23</v>
      </c>
      <c r="D55" s="185"/>
      <c r="E55" s="185"/>
      <c r="F55" s="185"/>
      <c r="G55" s="186"/>
      <c r="H55" s="187"/>
      <c r="I55" s="184"/>
      <c r="J55" s="185"/>
      <c r="K55" s="191"/>
      <c r="L55" s="87"/>
      <c r="M55" s="87"/>
    </row>
    <row r="56" spans="1:13" s="61" customFormat="1" ht="15" customHeight="1">
      <c r="A56" s="177" t="s">
        <v>142</v>
      </c>
      <c r="B56" s="253"/>
      <c r="C56" s="301">
        <v>43051</v>
      </c>
      <c r="D56" s="290">
        <v>43055</v>
      </c>
      <c r="E56" s="290">
        <v>43060</v>
      </c>
      <c r="F56" s="313">
        <v>9000000</v>
      </c>
      <c r="G56" s="313"/>
      <c r="H56" s="14" t="s">
        <v>140</v>
      </c>
      <c r="I56" s="312" t="s">
        <v>11</v>
      </c>
      <c r="J56" s="57" t="s">
        <v>15</v>
      </c>
      <c r="K56" s="318"/>
      <c r="L56" s="293"/>
      <c r="M56" s="294"/>
    </row>
    <row r="57" spans="1:13" s="61" customFormat="1" ht="15">
      <c r="A57" s="89"/>
      <c r="B57" s="245"/>
      <c r="C57" s="156"/>
      <c r="D57" s="166"/>
      <c r="E57" s="166"/>
      <c r="F57" s="98"/>
      <c r="G57" s="98"/>
      <c r="H57" s="14"/>
      <c r="I57" s="100"/>
      <c r="J57" s="8"/>
      <c r="K57" s="67"/>
      <c r="L57" s="128"/>
      <c r="M57" s="128"/>
    </row>
    <row r="58" spans="1:13" s="61" customFormat="1" ht="15">
      <c r="A58" s="89"/>
      <c r="B58" s="128"/>
      <c r="C58" s="195" t="s">
        <v>10</v>
      </c>
      <c r="D58" s="196"/>
      <c r="E58" s="197"/>
      <c r="F58" s="198">
        <f>SUM(F44:F56)</f>
        <v>64500000</v>
      </c>
      <c r="G58" s="18"/>
      <c r="H58" s="14"/>
      <c r="I58" s="14"/>
      <c r="J58" s="8"/>
      <c r="K58" s="67"/>
      <c r="L58" s="73"/>
      <c r="M58" s="73"/>
    </row>
    <row r="59" spans="1:13" s="61" customFormat="1" ht="15">
      <c r="A59" s="89"/>
      <c r="B59" s="15"/>
      <c r="C59" s="10"/>
      <c r="D59" s="11"/>
      <c r="E59" s="11"/>
      <c r="F59" s="12"/>
      <c r="G59" s="18"/>
      <c r="H59" s="14"/>
      <c r="I59" s="14"/>
      <c r="J59" s="8"/>
      <c r="K59" s="113"/>
      <c r="L59" s="73"/>
      <c r="M59" s="73"/>
    </row>
    <row r="60" spans="1:11" ht="15">
      <c r="A60" s="89"/>
      <c r="B60" s="223"/>
      <c r="C60" s="223"/>
      <c r="D60" s="223"/>
      <c r="E60" s="223"/>
      <c r="F60" s="223"/>
      <c r="G60" s="223"/>
      <c r="H60" s="14"/>
      <c r="I60" s="14"/>
      <c r="J60" s="8"/>
      <c r="K60" s="113"/>
    </row>
    <row r="61" spans="1:11" ht="15">
      <c r="A61" s="89"/>
      <c r="B61" s="54"/>
      <c r="C61" s="55"/>
      <c r="D61" s="10"/>
      <c r="E61" s="10"/>
      <c r="F61" s="12"/>
      <c r="G61" s="223"/>
      <c r="H61" s="14"/>
      <c r="I61" s="14"/>
      <c r="J61" s="8"/>
      <c r="K61" s="114"/>
    </row>
    <row r="62" spans="1:11" ht="15">
      <c r="A62" s="89"/>
      <c r="B62" s="199" t="s">
        <v>24</v>
      </c>
      <c r="C62" s="200" t="s">
        <v>10</v>
      </c>
      <c r="D62" s="201"/>
      <c r="E62" s="201"/>
      <c r="F62" s="198">
        <f>F11+F24+F40+F58+F30+F18</f>
        <v>78668500</v>
      </c>
      <c r="G62" s="223"/>
      <c r="H62" s="14"/>
      <c r="I62" s="14"/>
      <c r="J62" s="8"/>
      <c r="K62" s="114"/>
    </row>
    <row r="63" spans="1:11" ht="15">
      <c r="A63" s="62"/>
      <c r="B63" s="223"/>
      <c r="C63" s="15"/>
      <c r="D63" s="15"/>
      <c r="E63" s="15"/>
      <c r="F63" s="223"/>
      <c r="G63" s="52"/>
      <c r="H63" s="14"/>
      <c r="I63" s="14"/>
      <c r="J63" s="15"/>
      <c r="K63" s="114"/>
    </row>
    <row r="64" spans="1:11" ht="15">
      <c r="A64" s="116" t="s">
        <v>18</v>
      </c>
      <c r="B64" s="78"/>
      <c r="C64" s="79"/>
      <c r="D64" s="79"/>
      <c r="E64" s="79"/>
      <c r="F64" s="78"/>
      <c r="G64" s="80"/>
      <c r="H64" s="81"/>
      <c r="I64" s="81"/>
      <c r="J64" s="79"/>
      <c r="K64" s="82" t="s">
        <v>18</v>
      </c>
    </row>
    <row r="65" spans="1:11" ht="47.25">
      <c r="A65" s="232"/>
      <c r="B65" s="233"/>
      <c r="C65" s="234"/>
      <c r="D65" s="234"/>
      <c r="E65" s="234"/>
      <c r="F65" s="226" t="str">
        <f>+C1</f>
        <v>Williams Brazil</v>
      </c>
      <c r="G65" s="226"/>
      <c r="H65" s="235"/>
      <c r="I65" s="235"/>
      <c r="J65" s="235"/>
      <c r="K65" s="170"/>
    </row>
    <row r="66" spans="1:11" ht="25.5">
      <c r="A66" s="43"/>
      <c r="B66" s="19"/>
      <c r="C66" s="21"/>
      <c r="D66" s="21"/>
      <c r="E66" s="21"/>
      <c r="F66" s="22" t="str">
        <f>+C2</f>
        <v>SUGAR LINE UP edition 22.11.2017</v>
      </c>
      <c r="G66" s="22"/>
      <c r="H66" s="21"/>
      <c r="I66" s="21"/>
      <c r="J66" s="21"/>
      <c r="K66" s="41"/>
    </row>
    <row r="67" spans="1:11" s="61" customFormat="1" ht="15">
      <c r="A67" s="43"/>
      <c r="B67" s="21"/>
      <c r="C67" s="21"/>
      <c r="D67" s="21"/>
      <c r="E67" s="21"/>
      <c r="F67" s="23"/>
      <c r="G67" s="23"/>
      <c r="H67" s="21"/>
      <c r="I67" s="21"/>
      <c r="J67" s="21"/>
      <c r="K67" s="41"/>
    </row>
    <row r="68" spans="1:11" s="61" customFormat="1" ht="15">
      <c r="A68" s="43"/>
      <c r="B68" s="21"/>
      <c r="C68" s="21"/>
      <c r="D68" s="21"/>
      <c r="E68" s="21"/>
      <c r="F68" s="21"/>
      <c r="G68" s="21"/>
      <c r="H68" s="21"/>
      <c r="I68" s="21"/>
      <c r="J68" s="21"/>
      <c r="K68" s="41"/>
    </row>
    <row r="69" spans="1:11" ht="15">
      <c r="A69" s="442" t="s">
        <v>25</v>
      </c>
      <c r="B69" s="443"/>
      <c r="C69" s="17"/>
      <c r="D69" s="17"/>
      <c r="E69" s="17"/>
      <c r="F69" s="17"/>
      <c r="G69" s="17"/>
      <c r="H69" s="20"/>
      <c r="I69" s="20"/>
      <c r="J69" s="24"/>
      <c r="K69" s="42"/>
    </row>
    <row r="70" spans="1:11" ht="15">
      <c r="A70" s="210" t="s">
        <v>45</v>
      </c>
      <c r="B70" s="98">
        <f>+F11</f>
        <v>0</v>
      </c>
      <c r="C70" s="17"/>
      <c r="D70" s="17"/>
      <c r="E70" s="17"/>
      <c r="F70" s="17"/>
      <c r="G70" s="17"/>
      <c r="H70" s="20"/>
      <c r="I70" s="20"/>
      <c r="J70" s="24"/>
      <c r="K70" s="44"/>
    </row>
    <row r="71" spans="1:11" ht="15">
      <c r="A71" s="210" t="s">
        <v>55</v>
      </c>
      <c r="B71" s="98">
        <f>F18</f>
        <v>14168500</v>
      </c>
      <c r="C71" s="17"/>
      <c r="D71" s="17"/>
      <c r="E71" s="17"/>
      <c r="F71" s="17"/>
      <c r="G71" s="17"/>
      <c r="H71" s="20"/>
      <c r="I71" s="20"/>
      <c r="J71" s="24"/>
      <c r="K71" s="44"/>
    </row>
    <row r="72" spans="1:11" s="61" customFormat="1" ht="15">
      <c r="A72" s="210" t="s">
        <v>46</v>
      </c>
      <c r="B72" s="98">
        <f>F24</f>
        <v>0</v>
      </c>
      <c r="C72" s="17"/>
      <c r="D72" s="17"/>
      <c r="E72" s="17"/>
      <c r="F72" s="17"/>
      <c r="G72" s="17"/>
      <c r="H72" s="20"/>
      <c r="I72" s="20"/>
      <c r="J72" s="24"/>
      <c r="K72" s="44"/>
    </row>
    <row r="73" spans="1:11" s="61" customFormat="1" ht="15">
      <c r="A73" s="210" t="s">
        <v>48</v>
      </c>
      <c r="B73" s="98">
        <f>F30</f>
        <v>0</v>
      </c>
      <c r="C73" s="17"/>
      <c r="D73" s="17"/>
      <c r="E73" s="17"/>
      <c r="F73" s="17"/>
      <c r="G73" s="17"/>
      <c r="H73" s="20"/>
      <c r="I73" s="20"/>
      <c r="J73" s="24"/>
      <c r="K73" s="44"/>
    </row>
    <row r="74" spans="1:11" s="61" customFormat="1" ht="15">
      <c r="A74" s="210" t="s">
        <v>12</v>
      </c>
      <c r="B74" s="98">
        <f>F40</f>
        <v>0</v>
      </c>
      <c r="C74" s="17"/>
      <c r="D74" s="17"/>
      <c r="E74" s="17"/>
      <c r="F74" s="17"/>
      <c r="G74" s="17"/>
      <c r="H74" s="20"/>
      <c r="I74" s="20"/>
      <c r="J74" s="24"/>
      <c r="K74" s="44"/>
    </row>
    <row r="75" spans="1:11" s="61" customFormat="1" ht="15">
      <c r="A75" s="210" t="s">
        <v>41</v>
      </c>
      <c r="B75" s="98">
        <f>F58</f>
        <v>64500000</v>
      </c>
      <c r="C75" s="17"/>
      <c r="D75" s="17"/>
      <c r="E75" s="17"/>
      <c r="F75" s="17"/>
      <c r="G75" s="17"/>
      <c r="H75" s="20"/>
      <c r="I75" s="20"/>
      <c r="J75" s="24"/>
      <c r="K75" s="44"/>
    </row>
    <row r="76" spans="1:11" ht="15">
      <c r="A76" s="220" t="s">
        <v>26</v>
      </c>
      <c r="B76" s="208">
        <f>SUM(B70:B75)</f>
        <v>78668500</v>
      </c>
      <c r="C76" s="17"/>
      <c r="D76" s="17"/>
      <c r="E76" s="17"/>
      <c r="F76" s="17"/>
      <c r="G76" s="17"/>
      <c r="H76" s="20"/>
      <c r="I76" s="20"/>
      <c r="J76" s="17"/>
      <c r="K76" s="46"/>
    </row>
    <row r="77" spans="1:11" ht="15">
      <c r="A77" s="40"/>
      <c r="B77" s="128"/>
      <c r="C77" s="17"/>
      <c r="D77" s="17"/>
      <c r="E77" s="17"/>
      <c r="F77" s="17"/>
      <c r="G77" s="17"/>
      <c r="H77" s="20"/>
      <c r="I77" s="20"/>
      <c r="J77" s="17"/>
      <c r="K77" s="46"/>
    </row>
    <row r="78" spans="1:11" ht="15">
      <c r="A78" s="40"/>
      <c r="B78" s="53"/>
      <c r="C78" s="17"/>
      <c r="D78" s="17"/>
      <c r="E78" s="17"/>
      <c r="F78" s="17"/>
      <c r="G78" s="17"/>
      <c r="H78" s="20"/>
      <c r="I78" s="20"/>
      <c r="J78" s="17"/>
      <c r="K78" s="46"/>
    </row>
    <row r="79" spans="1:11" ht="15">
      <c r="A79" s="47"/>
      <c r="B79" s="35"/>
      <c r="C79" s="17"/>
      <c r="D79" s="17"/>
      <c r="E79" s="17"/>
      <c r="F79" s="17"/>
      <c r="G79" s="17"/>
      <c r="H79" s="20"/>
      <c r="I79" s="20"/>
      <c r="J79" s="17"/>
      <c r="K79" s="48"/>
    </row>
    <row r="80" spans="1:11" ht="15">
      <c r="A80" s="47"/>
      <c r="B80" s="35"/>
      <c r="C80" s="17"/>
      <c r="D80" s="17"/>
      <c r="E80" s="17"/>
      <c r="F80" s="17"/>
      <c r="G80" s="17"/>
      <c r="H80" s="20"/>
      <c r="I80" s="20"/>
      <c r="J80" s="17"/>
      <c r="K80" s="48"/>
    </row>
    <row r="81" spans="1:11" s="61" customFormat="1" ht="15">
      <c r="A81" s="47"/>
      <c r="B81" s="35"/>
      <c r="C81" s="17"/>
      <c r="D81" s="17"/>
      <c r="E81" s="17"/>
      <c r="F81" s="17"/>
      <c r="G81" s="17"/>
      <c r="H81" s="20"/>
      <c r="I81" s="20"/>
      <c r="J81" s="17"/>
      <c r="K81" s="48"/>
    </row>
    <row r="82" spans="1:11" ht="15">
      <c r="A82" s="49"/>
      <c r="B82" s="27"/>
      <c r="C82" s="17"/>
      <c r="D82" s="17"/>
      <c r="E82" s="17"/>
      <c r="F82" s="17"/>
      <c r="G82" s="17"/>
      <c r="H82" s="20"/>
      <c r="I82" s="20"/>
      <c r="J82" s="17"/>
      <c r="K82" s="48"/>
    </row>
    <row r="83" spans="1:11" ht="15">
      <c r="A83" s="442" t="s">
        <v>40</v>
      </c>
      <c r="B83" s="443"/>
      <c r="C83" s="17"/>
      <c r="D83" s="17"/>
      <c r="E83" s="17"/>
      <c r="F83" s="17"/>
      <c r="G83" s="17"/>
      <c r="H83" s="20"/>
      <c r="I83" s="20"/>
      <c r="J83" s="17"/>
      <c r="K83" s="48"/>
    </row>
    <row r="84" spans="1:11" ht="15">
      <c r="A84" s="210" t="s">
        <v>53</v>
      </c>
      <c r="B84" s="98">
        <f>SUMIF($H$11:$H$59,"A45",$F$11:$F$59)</f>
        <v>7300000</v>
      </c>
      <c r="C84" s="17"/>
      <c r="D84" s="17"/>
      <c r="E84" s="17"/>
      <c r="F84" s="17"/>
      <c r="G84" s="17"/>
      <c r="H84" s="20"/>
      <c r="I84" s="20"/>
      <c r="J84" s="17"/>
      <c r="K84" s="48"/>
    </row>
    <row r="85" spans="1:11" ht="15">
      <c r="A85" s="210" t="s">
        <v>52</v>
      </c>
      <c r="B85" s="98">
        <f>SUMIF($H$11:$H$59,"B150",$F$11:$G$59)</f>
        <v>64500000</v>
      </c>
      <c r="C85" s="17"/>
      <c r="D85" s="17"/>
      <c r="E85" s="17"/>
      <c r="F85" s="17"/>
      <c r="G85" s="17"/>
      <c r="H85" s="20"/>
      <c r="I85" s="20"/>
      <c r="J85" s="17"/>
      <c r="K85" s="48"/>
    </row>
    <row r="86" spans="1:11" s="61" customFormat="1" ht="15">
      <c r="A86" s="210" t="s">
        <v>193</v>
      </c>
      <c r="B86" s="98">
        <f>SUMIF($H$11:$H$59,"VHP",$F$11:$G$59)</f>
        <v>6868500</v>
      </c>
      <c r="C86" s="17"/>
      <c r="D86" s="17"/>
      <c r="E86" s="17"/>
      <c r="F86" s="17"/>
      <c r="G86" s="17"/>
      <c r="H86" s="20"/>
      <c r="I86" s="20"/>
      <c r="J86" s="17"/>
      <c r="K86" s="48"/>
    </row>
    <row r="87" spans="1:11" ht="15">
      <c r="A87" s="220" t="s">
        <v>26</v>
      </c>
      <c r="B87" s="208">
        <f>SUM(B84:B86)</f>
        <v>78668500</v>
      </c>
      <c r="C87" s="17"/>
      <c r="D87" s="17"/>
      <c r="E87" s="17"/>
      <c r="F87" s="17"/>
      <c r="G87" s="17"/>
      <c r="H87" s="20"/>
      <c r="I87" s="20"/>
      <c r="J87" s="17"/>
      <c r="K87" s="115"/>
    </row>
    <row r="88" spans="1:11" ht="15">
      <c r="A88" s="49"/>
      <c r="B88" s="27"/>
      <c r="C88" s="17"/>
      <c r="D88" s="17"/>
      <c r="E88" s="17"/>
      <c r="F88" s="17"/>
      <c r="G88" s="17"/>
      <c r="H88" s="20"/>
      <c r="I88" s="20"/>
      <c r="J88" s="20"/>
      <c r="K88" s="115"/>
    </row>
    <row r="89" spans="1:11" ht="15">
      <c r="A89" s="50"/>
      <c r="B89" s="56"/>
      <c r="C89" s="17"/>
      <c r="D89" s="17"/>
      <c r="E89" s="17"/>
      <c r="F89" s="17"/>
      <c r="G89" s="17"/>
      <c r="H89" s="20"/>
      <c r="I89" s="20"/>
      <c r="J89" s="20"/>
      <c r="K89" s="99"/>
    </row>
    <row r="90" spans="1:11" ht="15">
      <c r="A90" s="40"/>
      <c r="B90" s="128"/>
      <c r="C90" s="17"/>
      <c r="D90" s="17"/>
      <c r="E90" s="17"/>
      <c r="F90" s="17"/>
      <c r="G90" s="17"/>
      <c r="H90" s="20"/>
      <c r="I90" s="20"/>
      <c r="J90" s="20"/>
      <c r="K90" s="99"/>
    </row>
    <row r="91" spans="1:11" ht="15">
      <c r="A91" s="40"/>
      <c r="B91" s="128"/>
      <c r="C91" s="128"/>
      <c r="D91" s="128"/>
      <c r="E91" s="128"/>
      <c r="F91" s="128"/>
      <c r="G91" s="128"/>
      <c r="H91" s="128"/>
      <c r="I91" s="128"/>
      <c r="J91" s="128"/>
      <c r="K91" s="99"/>
    </row>
    <row r="92" spans="1:11" ht="15">
      <c r="A92" s="40"/>
      <c r="B92" s="128"/>
      <c r="C92" s="128"/>
      <c r="D92" s="128"/>
      <c r="E92" s="128"/>
      <c r="F92" s="128"/>
      <c r="G92" s="128"/>
      <c r="H92" s="128"/>
      <c r="I92" s="128"/>
      <c r="J92" s="128"/>
      <c r="K92" s="99"/>
    </row>
    <row r="93" spans="1:11" ht="15">
      <c r="A93" s="40"/>
      <c r="B93" s="128"/>
      <c r="C93" s="128"/>
      <c r="D93" s="128"/>
      <c r="E93" s="128"/>
      <c r="F93" s="128"/>
      <c r="G93" s="128"/>
      <c r="H93" s="128"/>
      <c r="I93" s="128"/>
      <c r="J93" s="128"/>
      <c r="K93" s="129"/>
    </row>
    <row r="94" spans="1:11" ht="15">
      <c r="A94" s="40"/>
      <c r="B94" s="128"/>
      <c r="C94" s="128"/>
      <c r="D94" s="128"/>
      <c r="E94" s="128"/>
      <c r="F94" s="128"/>
      <c r="G94" s="128"/>
      <c r="H94" s="128"/>
      <c r="I94" s="128"/>
      <c r="J94" s="128"/>
      <c r="K94" s="129"/>
    </row>
    <row r="95" spans="1:11" ht="15">
      <c r="A95" s="64" t="s">
        <v>62</v>
      </c>
      <c r="B95" s="83"/>
      <c r="C95" s="83"/>
      <c r="D95" s="83"/>
      <c r="E95" s="83"/>
      <c r="F95" s="83"/>
      <c r="G95" s="83"/>
      <c r="H95" s="84"/>
      <c r="I95" s="83"/>
      <c r="J95" s="83"/>
      <c r="K95" s="85" t="s">
        <v>62</v>
      </c>
    </row>
  </sheetData>
  <sheetProtection password="F66E" sheet="1"/>
  <mergeCells count="5">
    <mergeCell ref="C1:K1"/>
    <mergeCell ref="C2:K2"/>
    <mergeCell ref="C3:K3"/>
    <mergeCell ref="A69:B69"/>
    <mergeCell ref="A83:B83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r:id="rId2"/>
  <rowBreaks count="2" manualBreakCount="2">
    <brk id="31" max="10" man="1"/>
    <brk id="64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0"/>
  <sheetViews>
    <sheetView showGridLines="0" workbookViewId="0" topLeftCell="A1">
      <selection activeCell="J19" sqref="J19"/>
    </sheetView>
  </sheetViews>
  <sheetFormatPr defaultColWidth="17.28125" defaultRowHeight="15"/>
  <cols>
    <col min="1" max="1" width="17.28125" style="0" customWidth="1"/>
    <col min="2" max="2" width="12.00390625" style="0" customWidth="1"/>
    <col min="3" max="5" width="6.57421875" style="0" customWidth="1"/>
    <col min="6" max="6" width="1.28515625" style="0" hidden="1" customWidth="1"/>
    <col min="7" max="7" width="10.140625" style="0" bestFit="1" customWidth="1"/>
    <col min="8" max="8" width="31.57421875" style="0" customWidth="1"/>
    <col min="9" max="9" width="12.7109375" style="0" customWidth="1"/>
    <col min="10" max="10" width="14.421875" style="0" customWidth="1"/>
  </cols>
  <sheetData>
    <row r="1" spans="1:11" ht="47.25">
      <c r="A1" s="36"/>
      <c r="B1" s="37"/>
      <c r="C1" s="436" t="str">
        <f>+LINEUP!C1</f>
        <v>Williams Brazil</v>
      </c>
      <c r="D1" s="436"/>
      <c r="E1" s="436"/>
      <c r="F1" s="436"/>
      <c r="G1" s="436"/>
      <c r="H1" s="436"/>
      <c r="I1" s="436"/>
      <c r="J1" s="436"/>
      <c r="K1" s="437"/>
    </row>
    <row r="2" spans="1:11" ht="26.25">
      <c r="A2" s="38"/>
      <c r="B2" s="1"/>
      <c r="C2" s="438" t="str">
        <f>+LINEUP!C2</f>
        <v>SUGAR LINE UP edition 22.11.2017</v>
      </c>
      <c r="D2" s="438"/>
      <c r="E2" s="438"/>
      <c r="F2" s="438"/>
      <c r="G2" s="438"/>
      <c r="H2" s="438"/>
      <c r="I2" s="438"/>
      <c r="J2" s="438"/>
      <c r="K2" s="439"/>
    </row>
    <row r="3" spans="1:11" ht="15">
      <c r="A3" s="38"/>
      <c r="B3" s="1"/>
      <c r="C3" s="440" t="s">
        <v>76</v>
      </c>
      <c r="D3" s="440"/>
      <c r="E3" s="440"/>
      <c r="F3" s="440"/>
      <c r="G3" s="440"/>
      <c r="H3" s="440"/>
      <c r="I3" s="440"/>
      <c r="J3" s="440"/>
      <c r="K3" s="441"/>
    </row>
    <row r="4" spans="1:11" ht="18" customHeight="1">
      <c r="A4" s="38"/>
      <c r="B4" s="1"/>
      <c r="C4" s="1"/>
      <c r="D4" s="1"/>
      <c r="E4" s="2"/>
      <c r="F4" s="3"/>
      <c r="G4" s="4"/>
      <c r="H4" s="1"/>
      <c r="I4" s="1"/>
      <c r="J4" s="1"/>
      <c r="K4" s="51"/>
    </row>
    <row r="5" spans="1:11" ht="18">
      <c r="A5" s="38"/>
      <c r="B5" s="1"/>
      <c r="C5" s="1"/>
      <c r="D5" s="1"/>
      <c r="E5" s="2"/>
      <c r="F5" s="5"/>
      <c r="G5" s="4"/>
      <c r="H5" s="1"/>
      <c r="I5" s="1"/>
      <c r="J5" s="426"/>
      <c r="K5" s="51"/>
    </row>
    <row r="6" spans="1:11" ht="15">
      <c r="A6" s="265" t="s">
        <v>0</v>
      </c>
      <c r="B6" s="266"/>
      <c r="C6" s="267" t="s">
        <v>1</v>
      </c>
      <c r="D6" s="267" t="s">
        <v>2</v>
      </c>
      <c r="E6" s="267" t="s">
        <v>3</v>
      </c>
      <c r="F6" s="128"/>
      <c r="G6" s="267" t="s">
        <v>5</v>
      </c>
      <c r="H6" s="267" t="s">
        <v>6</v>
      </c>
      <c r="I6" s="267" t="s">
        <v>7</v>
      </c>
      <c r="J6" s="267" t="s">
        <v>8</v>
      </c>
      <c r="K6" s="268"/>
    </row>
    <row r="7" spans="1:13" s="253" customFormat="1" ht="15">
      <c r="A7" s="269"/>
      <c r="B7" s="270"/>
      <c r="C7" s="270"/>
      <c r="D7" s="270"/>
      <c r="E7" s="270"/>
      <c r="F7" s="270"/>
      <c r="G7" s="270"/>
      <c r="H7" s="271"/>
      <c r="I7" s="271"/>
      <c r="J7" s="270"/>
      <c r="K7" s="272"/>
      <c r="L7" s="273"/>
      <c r="M7" s="252"/>
    </row>
    <row r="8" spans="1:13" s="253" customFormat="1" ht="13.5" customHeight="1">
      <c r="A8" s="274"/>
      <c r="B8" s="275" t="s">
        <v>45</v>
      </c>
      <c r="C8" s="276"/>
      <c r="D8" s="409"/>
      <c r="E8" s="409"/>
      <c r="F8" s="409"/>
      <c r="G8" s="409"/>
      <c r="H8" s="278"/>
      <c r="I8" s="278"/>
      <c r="J8" s="409"/>
      <c r="K8" s="410"/>
      <c r="L8" s="273"/>
      <c r="M8" s="280"/>
    </row>
    <row r="9" spans="1:14" s="253" customFormat="1" ht="13.5" customHeight="1">
      <c r="A9" s="281"/>
      <c r="B9" s="282"/>
      <c r="C9" s="283" t="s">
        <v>93</v>
      </c>
      <c r="D9" s="284"/>
      <c r="E9" s="284"/>
      <c r="F9" s="284"/>
      <c r="G9" s="285" t="s">
        <v>57</v>
      </c>
      <c r="H9" s="187" t="s">
        <v>64</v>
      </c>
      <c r="I9" s="283" t="s">
        <v>56</v>
      </c>
      <c r="J9" s="284"/>
      <c r="K9" s="287" t="s">
        <v>44</v>
      </c>
      <c r="L9" s="273"/>
      <c r="M9" s="280"/>
      <c r="N9" s="273"/>
    </row>
    <row r="10" spans="1:13" s="253" customFormat="1" ht="15.75" customHeight="1">
      <c r="A10" s="297" t="s">
        <v>64</v>
      </c>
      <c r="B10" s="329"/>
      <c r="C10" s="330"/>
      <c r="D10" s="331"/>
      <c r="E10" s="332"/>
      <c r="F10" s="333"/>
      <c r="G10" s="334"/>
      <c r="H10" s="335"/>
      <c r="I10" s="335"/>
      <c r="J10" s="335"/>
      <c r="K10" s="318"/>
      <c r="L10" s="293"/>
      <c r="M10" s="294"/>
    </row>
    <row r="11" spans="1:13" s="253" customFormat="1" ht="15">
      <c r="A11" s="281"/>
      <c r="B11" s="295"/>
      <c r="C11" s="283" t="s">
        <v>59</v>
      </c>
      <c r="D11" s="284"/>
      <c r="E11" s="284"/>
      <c r="F11" s="284"/>
      <c r="G11" s="285" t="s">
        <v>57</v>
      </c>
      <c r="H11" s="296">
        <f>MEDIAN(L12)</f>
        <v>0</v>
      </c>
      <c r="I11" s="283" t="s">
        <v>56</v>
      </c>
      <c r="J11" s="284"/>
      <c r="K11" s="287"/>
      <c r="L11" s="273"/>
      <c r="M11" s="294"/>
    </row>
    <row r="12" spans="1:13" s="253" customFormat="1" ht="15.75" customHeight="1">
      <c r="A12" s="297" t="s">
        <v>64</v>
      </c>
      <c r="B12" s="252"/>
      <c r="C12" s="252"/>
      <c r="D12" s="252"/>
      <c r="E12" s="252"/>
      <c r="F12" s="252"/>
      <c r="G12" s="252"/>
      <c r="H12" s="252"/>
      <c r="I12" s="252"/>
      <c r="J12" s="252"/>
      <c r="K12" s="410"/>
      <c r="L12" s="293">
        <f>DAYS360('Partial Recap'!C13,'Partial Recap'!D13)</f>
        <v>0</v>
      </c>
      <c r="M12" s="294"/>
    </row>
    <row r="13" spans="1:13" s="253" customFormat="1" ht="13.5" customHeight="1">
      <c r="A13" s="302"/>
      <c r="B13" s="409"/>
      <c r="C13" s="411" t="s">
        <v>10</v>
      </c>
      <c r="D13" s="412"/>
      <c r="E13" s="412"/>
      <c r="F13" s="305" t="e">
        <f>SUM(#REF!)</f>
        <v>#REF!</v>
      </c>
      <c r="G13" s="306">
        <f>SUM(G9:G11)</f>
        <v>0</v>
      </c>
      <c r="H13" s="409"/>
      <c r="I13" s="409"/>
      <c r="J13" s="409"/>
      <c r="K13" s="410"/>
      <c r="L13" s="273"/>
      <c r="M13" s="280"/>
    </row>
    <row r="14" spans="1:13" s="253" customFormat="1" ht="13.5" customHeight="1">
      <c r="A14" s="274"/>
      <c r="B14" s="307"/>
      <c r="C14" s="308"/>
      <c r="D14" s="309"/>
      <c r="E14" s="309"/>
      <c r="F14" s="310"/>
      <c r="G14" s="311"/>
      <c r="H14" s="312"/>
      <c r="I14" s="312"/>
      <c r="J14" s="312"/>
      <c r="K14" s="410"/>
      <c r="L14" s="293"/>
      <c r="M14" s="280"/>
    </row>
    <row r="15" spans="1:13" s="253" customFormat="1" ht="13.5" customHeight="1">
      <c r="A15" s="274"/>
      <c r="B15" s="275" t="s">
        <v>55</v>
      </c>
      <c r="C15" s="276"/>
      <c r="D15" s="409"/>
      <c r="E15" s="409"/>
      <c r="F15" s="409"/>
      <c r="G15" s="409"/>
      <c r="H15" s="278"/>
      <c r="I15" s="278"/>
      <c r="J15" s="409"/>
      <c r="K15" s="410"/>
      <c r="L15" s="293"/>
      <c r="M15" s="280"/>
    </row>
    <row r="16" spans="1:13" s="253" customFormat="1" ht="13.5" customHeight="1">
      <c r="A16" s="281"/>
      <c r="B16" s="282"/>
      <c r="C16" s="283" t="s">
        <v>50</v>
      </c>
      <c r="D16" s="284"/>
      <c r="E16" s="284"/>
      <c r="F16" s="284"/>
      <c r="G16" s="285" t="s">
        <v>57</v>
      </c>
      <c r="H16" s="296" t="s">
        <v>64</v>
      </c>
      <c r="I16" s="283" t="s">
        <v>56</v>
      </c>
      <c r="J16" s="284"/>
      <c r="K16" s="287"/>
      <c r="L16" s="273"/>
      <c r="M16" s="280"/>
    </row>
    <row r="17" spans="1:13" s="253" customFormat="1" ht="15.75" customHeight="1">
      <c r="A17" s="297" t="s">
        <v>64</v>
      </c>
      <c r="B17" s="300"/>
      <c r="C17" s="289"/>
      <c r="D17" s="290"/>
      <c r="E17" s="290"/>
      <c r="F17" s="291"/>
      <c r="G17" s="291"/>
      <c r="H17" s="57"/>
      <c r="I17" s="57"/>
      <c r="J17" s="57"/>
      <c r="K17" s="410"/>
      <c r="L17" s="293"/>
      <c r="M17" s="294"/>
    </row>
    <row r="18" spans="1:13" s="253" customFormat="1" ht="13.5" customHeight="1">
      <c r="A18" s="302"/>
      <c r="B18" s="409"/>
      <c r="C18" s="411" t="s">
        <v>10</v>
      </c>
      <c r="D18" s="412"/>
      <c r="E18" s="412"/>
      <c r="F18" s="305">
        <f>SUM(F17:F17)</f>
        <v>0</v>
      </c>
      <c r="G18" s="306">
        <v>0</v>
      </c>
      <c r="H18" s="409"/>
      <c r="I18" s="409"/>
      <c r="J18" s="409"/>
      <c r="K18" s="410"/>
      <c r="L18" s="273"/>
      <c r="M18" s="280"/>
    </row>
    <row r="19" spans="1:13" s="253" customFormat="1" ht="13.5" customHeight="1">
      <c r="A19" s="302"/>
      <c r="B19" s="409"/>
      <c r="C19" s="314"/>
      <c r="D19" s="315"/>
      <c r="E19" s="315"/>
      <c r="F19" s="316"/>
      <c r="G19" s="316"/>
      <c r="H19" s="409"/>
      <c r="I19" s="409"/>
      <c r="J19" s="409"/>
      <c r="K19" s="410"/>
      <c r="L19" s="273"/>
      <c r="M19" s="280"/>
    </row>
    <row r="20" spans="1:13" s="298" customFormat="1" ht="13.5" customHeight="1">
      <c r="A20" s="274"/>
      <c r="B20" s="275" t="s">
        <v>46</v>
      </c>
      <c r="C20" s="276"/>
      <c r="D20" s="252"/>
      <c r="E20" s="252"/>
      <c r="F20" s="252"/>
      <c r="G20" s="252"/>
      <c r="H20" s="278"/>
      <c r="I20" s="278"/>
      <c r="J20" s="409"/>
      <c r="K20" s="410"/>
      <c r="L20" s="317"/>
      <c r="M20" s="299"/>
    </row>
    <row r="21" spans="1:13" s="298" customFormat="1" ht="13.5" customHeight="1">
      <c r="A21" s="281"/>
      <c r="B21" s="282"/>
      <c r="C21" s="283" t="s">
        <v>93</v>
      </c>
      <c r="D21" s="284"/>
      <c r="E21" s="284"/>
      <c r="F21" s="284"/>
      <c r="G21" s="285" t="s">
        <v>57</v>
      </c>
      <c r="H21" s="296">
        <f>MEDIAN(L22:L22)</f>
        <v>0</v>
      </c>
      <c r="I21" s="283" t="s">
        <v>56</v>
      </c>
      <c r="J21" s="284"/>
      <c r="K21" s="287"/>
      <c r="L21" s="317"/>
      <c r="M21" s="299"/>
    </row>
    <row r="22" spans="1:13" s="253" customFormat="1" ht="15.75" customHeight="1">
      <c r="A22" s="297" t="s">
        <v>64</v>
      </c>
      <c r="B22" s="252"/>
      <c r="C22" s="252"/>
      <c r="D22" s="252"/>
      <c r="E22" s="252"/>
      <c r="F22" s="252"/>
      <c r="G22" s="252"/>
      <c r="H22" s="252"/>
      <c r="I22" s="252"/>
      <c r="J22" s="252"/>
      <c r="K22" s="292"/>
      <c r="L22" s="293">
        <f>DAYS360(C22,D22)</f>
        <v>0</v>
      </c>
      <c r="M22" s="294"/>
    </row>
    <row r="23" spans="1:13" s="253" customFormat="1" ht="15">
      <c r="A23" s="281"/>
      <c r="B23" s="295"/>
      <c r="C23" s="283" t="s">
        <v>50</v>
      </c>
      <c r="D23" s="284"/>
      <c r="E23" s="284"/>
      <c r="F23" s="284"/>
      <c r="G23" s="285" t="s">
        <v>57</v>
      </c>
      <c r="H23" s="296" t="s">
        <v>64</v>
      </c>
      <c r="I23" s="283" t="s">
        <v>56</v>
      </c>
      <c r="J23" s="284"/>
      <c r="K23" s="287"/>
      <c r="L23" s="317"/>
      <c r="M23" s="280"/>
    </row>
    <row r="24" spans="1:13" s="253" customFormat="1" ht="15">
      <c r="A24" s="297" t="s">
        <v>64</v>
      </c>
      <c r="B24" s="252"/>
      <c r="C24" s="252"/>
      <c r="D24" s="252"/>
      <c r="E24" s="252"/>
      <c r="F24" s="252"/>
      <c r="G24" s="252"/>
      <c r="H24" s="252"/>
      <c r="I24" s="252"/>
      <c r="J24" s="252"/>
      <c r="K24" s="318"/>
      <c r="L24" s="317"/>
      <c r="M24" s="280"/>
    </row>
    <row r="25" spans="1:13" s="253" customFormat="1" ht="13.5" customHeight="1">
      <c r="A25" s="319"/>
      <c r="B25" s="320"/>
      <c r="C25" s="321"/>
      <c r="D25" s="322"/>
      <c r="E25" s="322"/>
      <c r="F25" s="323"/>
      <c r="G25" s="324"/>
      <c r="H25" s="325"/>
      <c r="I25" s="321"/>
      <c r="J25" s="322"/>
      <c r="K25" s="318"/>
      <c r="L25" s="273"/>
      <c r="M25" s="280"/>
    </row>
    <row r="26" spans="1:13" s="253" customFormat="1" ht="15">
      <c r="A26" s="302"/>
      <c r="B26" s="409"/>
      <c r="C26" s="411" t="s">
        <v>10</v>
      </c>
      <c r="D26" s="412"/>
      <c r="E26" s="412"/>
      <c r="F26" s="305">
        <f>SUM(F21:F23)</f>
        <v>0</v>
      </c>
      <c r="G26" s="306">
        <f>SUM(G23:G25)</f>
        <v>0</v>
      </c>
      <c r="H26" s="409"/>
      <c r="I26" s="409"/>
      <c r="J26" s="409"/>
      <c r="K26" s="410"/>
      <c r="L26" s="273"/>
      <c r="M26" s="280"/>
    </row>
    <row r="27" spans="1:13" s="253" customFormat="1" ht="15">
      <c r="A27" s="302"/>
      <c r="B27" s="409"/>
      <c r="C27" s="314"/>
      <c r="D27" s="315"/>
      <c r="E27" s="315"/>
      <c r="F27" s="316"/>
      <c r="G27" s="316"/>
      <c r="H27" s="409"/>
      <c r="I27" s="409"/>
      <c r="J27" s="409"/>
      <c r="K27" s="410"/>
      <c r="L27" s="273"/>
      <c r="M27" s="280"/>
    </row>
    <row r="28" spans="1:13" s="253" customFormat="1" ht="15">
      <c r="A28" s="326"/>
      <c r="B28" s="275" t="s">
        <v>48</v>
      </c>
      <c r="C28" s="276"/>
      <c r="D28" s="409"/>
      <c r="E28" s="252"/>
      <c r="F28" s="327"/>
      <c r="G28" s="327"/>
      <c r="H28" s="278"/>
      <c r="I28" s="278"/>
      <c r="J28" s="278"/>
      <c r="K28" s="328"/>
      <c r="L28" s="273"/>
      <c r="M28" s="280"/>
    </row>
    <row r="29" spans="1:13" s="253" customFormat="1" ht="15">
      <c r="A29" s="281"/>
      <c r="B29" s="282"/>
      <c r="C29" s="283" t="s">
        <v>50</v>
      </c>
      <c r="D29" s="284"/>
      <c r="E29" s="284"/>
      <c r="F29" s="284"/>
      <c r="G29" s="285" t="s">
        <v>57</v>
      </c>
      <c r="H29" s="285" t="s">
        <v>64</v>
      </c>
      <c r="I29" s="283" t="s">
        <v>56</v>
      </c>
      <c r="J29" s="284"/>
      <c r="K29" s="287"/>
      <c r="L29" s="293"/>
      <c r="M29" s="294"/>
    </row>
    <row r="30" spans="1:13" s="253" customFormat="1" ht="15">
      <c r="A30" s="297" t="s">
        <v>64</v>
      </c>
      <c r="B30" s="329"/>
      <c r="C30" s="330"/>
      <c r="D30" s="331"/>
      <c r="E30" s="332"/>
      <c r="F30" s="333"/>
      <c r="G30" s="334"/>
      <c r="H30" s="335"/>
      <c r="I30" s="335"/>
      <c r="J30" s="335"/>
      <c r="K30" s="318"/>
      <c r="L30" s="293"/>
      <c r="M30" s="294"/>
    </row>
    <row r="31" spans="1:13" s="253" customFormat="1" ht="15">
      <c r="A31" s="297"/>
      <c r="B31" s="329"/>
      <c r="C31" s="330"/>
      <c r="D31" s="331"/>
      <c r="E31" s="332"/>
      <c r="F31" s="333"/>
      <c r="G31" s="334"/>
      <c r="H31" s="335"/>
      <c r="I31" s="335"/>
      <c r="J31" s="335"/>
      <c r="K31" s="318"/>
      <c r="L31" s="293"/>
      <c r="M31" s="294"/>
    </row>
    <row r="32" spans="1:13" s="253" customFormat="1" ht="15">
      <c r="A32" s="336"/>
      <c r="B32" s="307"/>
      <c r="C32" s="411" t="s">
        <v>10</v>
      </c>
      <c r="D32" s="412"/>
      <c r="E32" s="412"/>
      <c r="F32" s="305">
        <f>SUM(F30)</f>
        <v>0</v>
      </c>
      <c r="G32" s="306">
        <v>0</v>
      </c>
      <c r="H32" s="307"/>
      <c r="I32" s="307"/>
      <c r="J32" s="307"/>
      <c r="K32" s="410"/>
      <c r="L32" s="293"/>
      <c r="M32" s="294"/>
    </row>
    <row r="33" spans="1:13" s="253" customFormat="1" ht="15">
      <c r="A33" s="337" t="s">
        <v>16</v>
      </c>
      <c r="B33" s="338"/>
      <c r="C33" s="339"/>
      <c r="D33" s="339"/>
      <c r="E33" s="339"/>
      <c r="F33" s="338"/>
      <c r="G33" s="340"/>
      <c r="H33" s="341"/>
      <c r="I33" s="341"/>
      <c r="J33" s="339"/>
      <c r="K33" s="342" t="s">
        <v>16</v>
      </c>
      <c r="L33" s="293"/>
      <c r="M33" s="294"/>
    </row>
    <row r="34" spans="1:13" s="253" customFormat="1" ht="15">
      <c r="A34" s="343"/>
      <c r="B34" s="270"/>
      <c r="C34" s="344"/>
      <c r="D34" s="344"/>
      <c r="E34" s="345" t="s">
        <v>171</v>
      </c>
      <c r="F34" s="270"/>
      <c r="G34" s="346"/>
      <c r="H34" s="347"/>
      <c r="I34" s="347"/>
      <c r="J34" s="344"/>
      <c r="K34" s="348"/>
      <c r="L34" s="293"/>
      <c r="M34" s="294"/>
    </row>
    <row r="35" spans="1:13" s="298" customFormat="1" ht="15">
      <c r="A35" s="349"/>
      <c r="B35" s="275" t="s">
        <v>12</v>
      </c>
      <c r="C35" s="276"/>
      <c r="D35" s="315"/>
      <c r="E35" s="315"/>
      <c r="F35" s="316"/>
      <c r="G35" s="350"/>
      <c r="H35" s="351"/>
      <c r="I35" s="351"/>
      <c r="J35" s="351"/>
      <c r="K35" s="410"/>
      <c r="L35" s="293"/>
      <c r="M35" s="352"/>
    </row>
    <row r="36" spans="1:13" s="298" customFormat="1" ht="15">
      <c r="A36" s="281"/>
      <c r="B36" s="282"/>
      <c r="C36" s="283" t="s">
        <v>13</v>
      </c>
      <c r="D36" s="284"/>
      <c r="E36" s="284"/>
      <c r="F36" s="284"/>
      <c r="G36" s="285" t="s">
        <v>57</v>
      </c>
      <c r="H36" s="286">
        <f>MEDIAN(L37:L42)</f>
        <v>2</v>
      </c>
      <c r="I36" s="283" t="s">
        <v>56</v>
      </c>
      <c r="J36" s="284"/>
      <c r="K36" s="287"/>
      <c r="L36" s="353"/>
      <c r="M36" s="352"/>
    </row>
    <row r="37" spans="1:13" s="253" customFormat="1" ht="15.75" customHeight="1">
      <c r="A37" s="89" t="s">
        <v>147</v>
      </c>
      <c r="B37" s="288"/>
      <c r="C37" s="289">
        <v>43053</v>
      </c>
      <c r="D37" s="290">
        <v>43060</v>
      </c>
      <c r="E37" s="290">
        <v>43061</v>
      </c>
      <c r="F37" s="252"/>
      <c r="G37" s="291">
        <v>16075000</v>
      </c>
      <c r="H37" s="57" t="s">
        <v>9</v>
      </c>
      <c r="I37" s="57" t="s">
        <v>11</v>
      </c>
      <c r="J37" s="57" t="s">
        <v>67</v>
      </c>
      <c r="K37" s="292"/>
      <c r="L37" s="293">
        <f aca="true" t="shared" si="0" ref="L37:L42">DAYS360(C37,D37)</f>
        <v>7</v>
      </c>
      <c r="M37" s="294"/>
    </row>
    <row r="38" spans="1:13" s="253" customFormat="1" ht="15.75" customHeight="1">
      <c r="A38" s="89" t="s">
        <v>148</v>
      </c>
      <c r="B38" s="288"/>
      <c r="C38" s="289">
        <v>43060</v>
      </c>
      <c r="D38" s="290">
        <v>43061</v>
      </c>
      <c r="E38" s="290">
        <v>43063</v>
      </c>
      <c r="F38" s="252"/>
      <c r="G38" s="291">
        <v>60930000</v>
      </c>
      <c r="H38" s="57" t="s">
        <v>9</v>
      </c>
      <c r="I38" s="57" t="s">
        <v>11</v>
      </c>
      <c r="J38" s="57" t="s">
        <v>77</v>
      </c>
      <c r="K38" s="292"/>
      <c r="L38" s="293">
        <f t="shared" si="0"/>
        <v>1</v>
      </c>
      <c r="M38" s="294"/>
    </row>
    <row r="39" spans="1:13" s="253" customFormat="1" ht="15.75" customHeight="1">
      <c r="A39" s="89" t="s">
        <v>161</v>
      </c>
      <c r="B39" s="288"/>
      <c r="C39" s="289">
        <v>43054</v>
      </c>
      <c r="D39" s="290">
        <v>43064</v>
      </c>
      <c r="E39" s="290">
        <v>43065</v>
      </c>
      <c r="F39" s="252"/>
      <c r="G39" s="291">
        <v>46720000</v>
      </c>
      <c r="H39" s="57" t="s">
        <v>9</v>
      </c>
      <c r="I39" s="57" t="s">
        <v>178</v>
      </c>
      <c r="J39" s="57" t="s">
        <v>66</v>
      </c>
      <c r="K39" s="292"/>
      <c r="L39" s="293">
        <f t="shared" si="0"/>
        <v>10</v>
      </c>
      <c r="M39" s="294"/>
    </row>
    <row r="40" spans="1:13" s="253" customFormat="1" ht="15.75" customHeight="1">
      <c r="A40" s="89" t="s">
        <v>173</v>
      </c>
      <c r="B40" s="288"/>
      <c r="C40" s="289">
        <v>43062</v>
      </c>
      <c r="D40" s="290">
        <v>43065</v>
      </c>
      <c r="E40" s="290">
        <v>43066</v>
      </c>
      <c r="F40" s="252"/>
      <c r="G40" s="291">
        <v>40200000</v>
      </c>
      <c r="H40" s="57" t="s">
        <v>9</v>
      </c>
      <c r="I40" s="57" t="s">
        <v>11</v>
      </c>
      <c r="J40" s="57" t="s">
        <v>69</v>
      </c>
      <c r="K40" s="292"/>
      <c r="L40" s="293">
        <f t="shared" si="0"/>
        <v>3</v>
      </c>
      <c r="M40" s="294"/>
    </row>
    <row r="41" spans="1:13" s="253" customFormat="1" ht="15.75" customHeight="1">
      <c r="A41" s="89" t="s">
        <v>162</v>
      </c>
      <c r="B41" s="288"/>
      <c r="C41" s="289">
        <v>43068</v>
      </c>
      <c r="D41" s="290">
        <v>43068</v>
      </c>
      <c r="E41" s="290">
        <v>43069</v>
      </c>
      <c r="F41" s="252"/>
      <c r="G41" s="291">
        <v>14391000</v>
      </c>
      <c r="H41" s="57" t="s">
        <v>9</v>
      </c>
      <c r="I41" s="57" t="s">
        <v>11</v>
      </c>
      <c r="J41" s="57" t="s">
        <v>69</v>
      </c>
      <c r="K41" s="292"/>
      <c r="L41" s="293">
        <f t="shared" si="0"/>
        <v>0</v>
      </c>
      <c r="M41" s="294"/>
    </row>
    <row r="42" spans="1:13" s="253" customFormat="1" ht="15.75" customHeight="1">
      <c r="A42" s="89" t="s">
        <v>174</v>
      </c>
      <c r="B42" s="288"/>
      <c r="C42" s="289">
        <v>43080</v>
      </c>
      <c r="D42" s="290">
        <v>43080</v>
      </c>
      <c r="E42" s="290">
        <v>43082</v>
      </c>
      <c r="F42" s="252"/>
      <c r="G42" s="291">
        <v>67000000</v>
      </c>
      <c r="H42" s="57" t="s">
        <v>9</v>
      </c>
      <c r="I42" s="57" t="s">
        <v>11</v>
      </c>
      <c r="J42" s="57" t="s">
        <v>69</v>
      </c>
      <c r="K42" s="292"/>
      <c r="L42" s="293">
        <f t="shared" si="0"/>
        <v>0</v>
      </c>
      <c r="M42" s="294"/>
    </row>
    <row r="43" spans="1:13" s="253" customFormat="1" ht="15">
      <c r="A43" s="281"/>
      <c r="B43" s="295"/>
      <c r="C43" s="283" t="s">
        <v>43</v>
      </c>
      <c r="D43" s="354"/>
      <c r="E43" s="284"/>
      <c r="F43" s="284"/>
      <c r="G43" s="285" t="s">
        <v>57</v>
      </c>
      <c r="H43" s="286">
        <f>MEDIAN(L44:L51)</f>
        <v>1</v>
      </c>
      <c r="I43" s="283" t="s">
        <v>56</v>
      </c>
      <c r="J43" s="284"/>
      <c r="K43" s="287"/>
      <c r="L43" s="293"/>
      <c r="M43" s="294"/>
    </row>
    <row r="44" spans="1:13" s="253" customFormat="1" ht="15">
      <c r="A44" s="89" t="s">
        <v>164</v>
      </c>
      <c r="B44" s="288"/>
      <c r="C44" s="289">
        <v>43059</v>
      </c>
      <c r="D44" s="290">
        <v>43060</v>
      </c>
      <c r="E44" s="290">
        <v>43061</v>
      </c>
      <c r="F44" s="252"/>
      <c r="G44" s="291">
        <v>25000000</v>
      </c>
      <c r="H44" s="57" t="s">
        <v>9</v>
      </c>
      <c r="I44" s="57" t="s">
        <v>11</v>
      </c>
      <c r="J44" s="57" t="s">
        <v>69</v>
      </c>
      <c r="K44" s="292"/>
      <c r="L44" s="293">
        <f aca="true" t="shared" si="1" ref="L44:L51">DAYS360(C44,D44)</f>
        <v>1</v>
      </c>
      <c r="M44" s="294"/>
    </row>
    <row r="45" spans="1:13" s="253" customFormat="1" ht="15">
      <c r="A45" s="89" t="s">
        <v>153</v>
      </c>
      <c r="B45" s="288"/>
      <c r="C45" s="289">
        <v>43054</v>
      </c>
      <c r="D45" s="290">
        <v>43061</v>
      </c>
      <c r="E45" s="290">
        <v>43062</v>
      </c>
      <c r="F45" s="252"/>
      <c r="G45" s="291">
        <v>25000000</v>
      </c>
      <c r="H45" s="57" t="s">
        <v>9</v>
      </c>
      <c r="I45" s="57" t="s">
        <v>11</v>
      </c>
      <c r="J45" s="57" t="s">
        <v>69</v>
      </c>
      <c r="K45" s="292"/>
      <c r="L45" s="293">
        <f t="shared" si="1"/>
        <v>7</v>
      </c>
      <c r="M45" s="294"/>
    </row>
    <row r="46" spans="1:13" s="253" customFormat="1" ht="15">
      <c r="A46" s="89" t="s">
        <v>173</v>
      </c>
      <c r="B46" s="288"/>
      <c r="C46" s="289">
        <v>43062</v>
      </c>
      <c r="D46" s="290">
        <v>43065</v>
      </c>
      <c r="E46" s="290">
        <v>43066</v>
      </c>
      <c r="F46" s="252"/>
      <c r="G46" s="291">
        <v>20000000</v>
      </c>
      <c r="H46" s="57" t="s">
        <v>9</v>
      </c>
      <c r="I46" s="57" t="s">
        <v>11</v>
      </c>
      <c r="J46" s="57" t="s">
        <v>69</v>
      </c>
      <c r="K46" s="292"/>
      <c r="L46" s="293">
        <f t="shared" si="1"/>
        <v>3</v>
      </c>
      <c r="M46" s="294"/>
    </row>
    <row r="47" spans="1:13" s="253" customFormat="1" ht="15">
      <c r="A47" s="89" t="s">
        <v>175</v>
      </c>
      <c r="B47" s="288"/>
      <c r="C47" s="289">
        <v>43062</v>
      </c>
      <c r="D47" s="290">
        <v>43063</v>
      </c>
      <c r="E47" s="290">
        <v>43064</v>
      </c>
      <c r="F47" s="252"/>
      <c r="G47" s="291">
        <v>30000000</v>
      </c>
      <c r="H47" s="57" t="s">
        <v>9</v>
      </c>
      <c r="I47" s="57" t="s">
        <v>11</v>
      </c>
      <c r="J47" s="57" t="s">
        <v>69</v>
      </c>
      <c r="K47" s="292"/>
      <c r="L47" s="293">
        <f t="shared" si="1"/>
        <v>1</v>
      </c>
      <c r="M47" s="294"/>
    </row>
    <row r="48" spans="1:13" s="253" customFormat="1" ht="15">
      <c r="A48" s="89" t="s">
        <v>176</v>
      </c>
      <c r="B48" s="288"/>
      <c r="C48" s="289">
        <v>43063</v>
      </c>
      <c r="D48" s="290">
        <v>43064</v>
      </c>
      <c r="E48" s="290">
        <v>43065</v>
      </c>
      <c r="F48" s="252"/>
      <c r="G48" s="291">
        <v>48000000</v>
      </c>
      <c r="H48" s="57" t="s">
        <v>9</v>
      </c>
      <c r="I48" s="57" t="s">
        <v>11</v>
      </c>
      <c r="J48" s="57" t="s">
        <v>69</v>
      </c>
      <c r="K48" s="292"/>
      <c r="L48" s="293">
        <f t="shared" si="1"/>
        <v>1</v>
      </c>
      <c r="M48" s="294"/>
    </row>
    <row r="49" spans="1:13" s="253" customFormat="1" ht="15">
      <c r="A49" s="89" t="s">
        <v>177</v>
      </c>
      <c r="B49" s="288"/>
      <c r="C49" s="289">
        <v>43063</v>
      </c>
      <c r="D49" s="290">
        <v>43065</v>
      </c>
      <c r="E49" s="290">
        <v>43066</v>
      </c>
      <c r="F49" s="252"/>
      <c r="G49" s="291">
        <v>17000000</v>
      </c>
      <c r="H49" s="57" t="s">
        <v>9</v>
      </c>
      <c r="I49" s="57" t="s">
        <v>178</v>
      </c>
      <c r="J49" s="57" t="s">
        <v>179</v>
      </c>
      <c r="K49" s="292"/>
      <c r="L49" s="293">
        <f t="shared" si="1"/>
        <v>2</v>
      </c>
      <c r="M49" s="294"/>
    </row>
    <row r="50" spans="1:13" s="253" customFormat="1" ht="15">
      <c r="A50" s="89" t="s">
        <v>180</v>
      </c>
      <c r="B50" s="288"/>
      <c r="C50" s="289">
        <v>43064</v>
      </c>
      <c r="D50" s="290">
        <v>43065</v>
      </c>
      <c r="E50" s="290">
        <v>43066</v>
      </c>
      <c r="F50" s="252"/>
      <c r="G50" s="291">
        <v>59500000</v>
      </c>
      <c r="H50" s="57" t="s">
        <v>9</v>
      </c>
      <c r="I50" s="57" t="s">
        <v>11</v>
      </c>
      <c r="J50" s="57" t="s">
        <v>69</v>
      </c>
      <c r="K50" s="292"/>
      <c r="L50" s="293">
        <f t="shared" si="1"/>
        <v>1</v>
      </c>
      <c r="M50" s="294"/>
    </row>
    <row r="51" spans="1:13" s="253" customFormat="1" ht="15">
      <c r="A51" s="89" t="s">
        <v>181</v>
      </c>
      <c r="B51" s="288"/>
      <c r="C51" s="289">
        <v>43065</v>
      </c>
      <c r="D51" s="290">
        <v>43066</v>
      </c>
      <c r="E51" s="290">
        <v>43067</v>
      </c>
      <c r="F51" s="252"/>
      <c r="G51" s="291">
        <v>46100000</v>
      </c>
      <c r="H51" s="57" t="s">
        <v>9</v>
      </c>
      <c r="I51" s="57" t="s">
        <v>11</v>
      </c>
      <c r="J51" s="57" t="s">
        <v>69</v>
      </c>
      <c r="K51" s="292"/>
      <c r="L51" s="293">
        <f t="shared" si="1"/>
        <v>1</v>
      </c>
      <c r="M51" s="294"/>
    </row>
    <row r="52" spans="1:13" s="253" customFormat="1" ht="14.25" customHeight="1">
      <c r="A52" s="281"/>
      <c r="B52" s="295"/>
      <c r="C52" s="283" t="s">
        <v>65</v>
      </c>
      <c r="D52" s="284"/>
      <c r="E52" s="284"/>
      <c r="F52" s="284"/>
      <c r="G52" s="285" t="s">
        <v>57</v>
      </c>
      <c r="H52" s="286">
        <f>MEDIAN(L53:L55)</f>
        <v>1</v>
      </c>
      <c r="I52" s="283" t="s">
        <v>56</v>
      </c>
      <c r="J52" s="284"/>
      <c r="K52" s="287"/>
      <c r="L52" s="293"/>
      <c r="M52" s="294"/>
    </row>
    <row r="53" spans="1:13" s="253" customFormat="1" ht="15.75" customHeight="1">
      <c r="A53" s="414" t="s">
        <v>159</v>
      </c>
      <c r="B53" s="288"/>
      <c r="C53" s="289">
        <v>43055</v>
      </c>
      <c r="D53" s="290">
        <v>43057</v>
      </c>
      <c r="E53" s="290">
        <v>43061</v>
      </c>
      <c r="F53" s="252"/>
      <c r="G53" s="291">
        <v>34450000</v>
      </c>
      <c r="H53" s="57" t="s">
        <v>9</v>
      </c>
      <c r="I53" s="57" t="s">
        <v>182</v>
      </c>
      <c r="J53" s="57" t="s">
        <v>66</v>
      </c>
      <c r="K53" s="292"/>
      <c r="L53" s="293">
        <f>DAYS360(C53,D53)</f>
        <v>2</v>
      </c>
      <c r="M53" s="294"/>
    </row>
    <row r="54" spans="1:13" s="253" customFormat="1" ht="15">
      <c r="A54" s="89" t="s">
        <v>177</v>
      </c>
      <c r="B54" s="288"/>
      <c r="C54" s="289">
        <v>43063</v>
      </c>
      <c r="D54" s="290">
        <v>43063</v>
      </c>
      <c r="E54" s="290">
        <v>43065</v>
      </c>
      <c r="F54" s="252"/>
      <c r="G54" s="291">
        <v>30000000</v>
      </c>
      <c r="H54" s="57" t="s">
        <v>9</v>
      </c>
      <c r="I54" s="57" t="s">
        <v>178</v>
      </c>
      <c r="J54" s="57" t="s">
        <v>179</v>
      </c>
      <c r="K54" s="292"/>
      <c r="L54" s="293">
        <f>DAYS360(C54,D54)</f>
        <v>0</v>
      </c>
      <c r="M54" s="294"/>
    </row>
    <row r="55" spans="1:13" s="253" customFormat="1" ht="15">
      <c r="A55" s="89" t="s">
        <v>183</v>
      </c>
      <c r="B55" s="288"/>
      <c r="C55" s="289">
        <v>43065</v>
      </c>
      <c r="D55" s="290">
        <v>43066</v>
      </c>
      <c r="E55" s="290">
        <v>43067</v>
      </c>
      <c r="F55" s="252"/>
      <c r="G55" s="291">
        <v>29000000</v>
      </c>
      <c r="H55" s="57" t="s">
        <v>9</v>
      </c>
      <c r="I55" s="57" t="s">
        <v>11</v>
      </c>
      <c r="J55" s="57" t="s">
        <v>184</v>
      </c>
      <c r="K55" s="292"/>
      <c r="L55" s="293"/>
      <c r="M55" s="294"/>
    </row>
    <row r="56" spans="1:13" s="253" customFormat="1" ht="15">
      <c r="A56" s="281"/>
      <c r="B56" s="295"/>
      <c r="C56" s="283" t="s">
        <v>17</v>
      </c>
      <c r="D56" s="284"/>
      <c r="E56" s="284"/>
      <c r="F56" s="284"/>
      <c r="G56" s="285" t="s">
        <v>57</v>
      </c>
      <c r="H56" s="296" t="s">
        <v>64</v>
      </c>
      <c r="I56" s="283" t="s">
        <v>56</v>
      </c>
      <c r="J56" s="284"/>
      <c r="K56" s="287"/>
      <c r="L56" s="293"/>
      <c r="M56" s="294"/>
    </row>
    <row r="57" spans="1:13" s="253" customFormat="1" ht="15">
      <c r="A57" s="158" t="s">
        <v>64</v>
      </c>
      <c r="B57" s="252"/>
      <c r="C57" s="252"/>
      <c r="D57" s="252"/>
      <c r="E57" s="252"/>
      <c r="F57" s="252"/>
      <c r="G57" s="252"/>
      <c r="H57" s="252"/>
      <c r="I57" s="252"/>
      <c r="J57" s="252"/>
      <c r="K57" s="292"/>
      <c r="L57" s="293"/>
      <c r="M57" s="294"/>
    </row>
    <row r="58" spans="1:13" s="253" customFormat="1" ht="15">
      <c r="A58" s="281"/>
      <c r="B58" s="295"/>
      <c r="C58" s="283" t="s">
        <v>75</v>
      </c>
      <c r="D58" s="284"/>
      <c r="E58" s="284"/>
      <c r="F58" s="284"/>
      <c r="G58" s="285" t="s">
        <v>57</v>
      </c>
      <c r="H58" s="286">
        <f>MEDIAN(L59)</f>
        <v>1</v>
      </c>
      <c r="I58" s="283" t="s">
        <v>56</v>
      </c>
      <c r="J58" s="284"/>
      <c r="K58" s="287"/>
      <c r="L58" s="293"/>
      <c r="M58" s="294"/>
    </row>
    <row r="59" spans="1:12" s="253" customFormat="1" ht="15">
      <c r="A59" s="89" t="s">
        <v>183</v>
      </c>
      <c r="B59" s="288"/>
      <c r="C59" s="289">
        <v>43065</v>
      </c>
      <c r="D59" s="290">
        <v>43066</v>
      </c>
      <c r="E59" s="290">
        <v>43066</v>
      </c>
      <c r="F59" s="252"/>
      <c r="G59" s="291">
        <v>20000000</v>
      </c>
      <c r="H59" s="57" t="s">
        <v>9</v>
      </c>
      <c r="I59" s="57" t="s">
        <v>11</v>
      </c>
      <c r="J59" s="57" t="s">
        <v>184</v>
      </c>
      <c r="K59" s="292"/>
      <c r="L59" s="293">
        <f>DAYS360(C59,D59)</f>
        <v>1</v>
      </c>
    </row>
    <row r="60" spans="1:13" s="253" customFormat="1" ht="15">
      <c r="A60" s="281"/>
      <c r="B60" s="295"/>
      <c r="C60" s="283" t="s">
        <v>19</v>
      </c>
      <c r="D60" s="284"/>
      <c r="E60" s="284"/>
      <c r="F60" s="284"/>
      <c r="G60" s="285" t="s">
        <v>57</v>
      </c>
      <c r="H60" s="296" t="s">
        <v>64</v>
      </c>
      <c r="I60" s="283" t="s">
        <v>56</v>
      </c>
      <c r="J60" s="284"/>
      <c r="K60" s="287"/>
      <c r="L60" s="293"/>
      <c r="M60" s="294"/>
    </row>
    <row r="61" spans="1:13" s="253" customFormat="1" ht="15">
      <c r="A61" s="319" t="s">
        <v>64</v>
      </c>
      <c r="B61" s="409"/>
      <c r="C61" s="409"/>
      <c r="D61" s="258"/>
      <c r="E61" s="259"/>
      <c r="F61" s="409"/>
      <c r="G61" s="291"/>
      <c r="H61" s="259"/>
      <c r="I61" s="259"/>
      <c r="J61" s="355"/>
      <c r="K61" s="410"/>
      <c r="L61" s="293"/>
      <c r="M61" s="294"/>
    </row>
    <row r="62" spans="1:13" s="253" customFormat="1" ht="15">
      <c r="A62" s="319"/>
      <c r="B62" s="409"/>
      <c r="C62" s="409"/>
      <c r="D62" s="258"/>
      <c r="E62" s="259"/>
      <c r="F62" s="409"/>
      <c r="G62" s="291"/>
      <c r="H62" s="259"/>
      <c r="I62" s="259"/>
      <c r="J62" s="355"/>
      <c r="K62" s="410"/>
      <c r="L62" s="293"/>
      <c r="M62" s="294"/>
    </row>
    <row r="63" spans="1:13" s="253" customFormat="1" ht="15">
      <c r="A63" s="274"/>
      <c r="B63" s="409"/>
      <c r="C63" s="411" t="s">
        <v>10</v>
      </c>
      <c r="D63" s="412"/>
      <c r="E63" s="412"/>
      <c r="F63" s="305">
        <f>SUM(F37:F61)</f>
        <v>0</v>
      </c>
      <c r="G63" s="306">
        <f>SUM(G36:G61)</f>
        <v>629366000</v>
      </c>
      <c r="H63" s="259"/>
      <c r="I63" s="356"/>
      <c r="J63" s="355"/>
      <c r="K63" s="410"/>
      <c r="L63" s="293"/>
      <c r="M63" s="294"/>
    </row>
    <row r="64" spans="1:13" s="253" customFormat="1" ht="15">
      <c r="A64" s="337" t="s">
        <v>18</v>
      </c>
      <c r="B64" s="338"/>
      <c r="C64" s="339"/>
      <c r="D64" s="339"/>
      <c r="E64" s="339"/>
      <c r="F64" s="338"/>
      <c r="G64" s="340"/>
      <c r="H64" s="341"/>
      <c r="I64" s="341"/>
      <c r="J64" s="339"/>
      <c r="K64" s="342" t="s">
        <v>18</v>
      </c>
      <c r="L64" s="293"/>
      <c r="M64" s="294"/>
    </row>
    <row r="65" spans="1:13" s="253" customFormat="1" ht="15">
      <c r="A65" s="343"/>
      <c r="B65" s="270"/>
      <c r="C65" s="344"/>
      <c r="D65" s="344"/>
      <c r="E65" s="345" t="str">
        <f>E34</f>
        <v>WILLIAMS BRAZIL SUGAR LINE UP EDITION 22.11.2017</v>
      </c>
      <c r="F65" s="270"/>
      <c r="G65" s="346"/>
      <c r="H65" s="347"/>
      <c r="I65" s="347"/>
      <c r="J65" s="344"/>
      <c r="K65" s="348"/>
      <c r="L65" s="293"/>
      <c r="M65" s="294"/>
    </row>
    <row r="66" spans="1:13" s="253" customFormat="1" ht="15">
      <c r="A66" s="349"/>
      <c r="B66" s="275" t="s">
        <v>41</v>
      </c>
      <c r="C66" s="276"/>
      <c r="D66" s="315"/>
      <c r="E66" s="315"/>
      <c r="F66" s="316"/>
      <c r="G66" s="350"/>
      <c r="H66" s="351"/>
      <c r="I66" s="351"/>
      <c r="J66" s="351"/>
      <c r="K66" s="410"/>
      <c r="L66" s="293"/>
      <c r="M66" s="294"/>
    </row>
    <row r="67" spans="1:13" s="253" customFormat="1" ht="15" customHeight="1">
      <c r="A67" s="281"/>
      <c r="B67" s="282"/>
      <c r="C67" s="283" t="s">
        <v>20</v>
      </c>
      <c r="D67" s="284"/>
      <c r="E67" s="284"/>
      <c r="F67" s="284"/>
      <c r="G67" s="285" t="s">
        <v>57</v>
      </c>
      <c r="H67" s="296">
        <f>MEDIAN(L68:L69)</f>
        <v>1</v>
      </c>
      <c r="I67" s="283" t="s">
        <v>56</v>
      </c>
      <c r="J67" s="284"/>
      <c r="K67" s="287"/>
      <c r="L67" s="293"/>
      <c r="M67" s="294"/>
    </row>
    <row r="68" spans="1:12" s="253" customFormat="1" ht="15">
      <c r="A68" s="89" t="s">
        <v>185</v>
      </c>
      <c r="B68" s="252"/>
      <c r="C68" s="301">
        <v>43062</v>
      </c>
      <c r="D68" s="290">
        <v>43064</v>
      </c>
      <c r="E68" s="290">
        <v>43065</v>
      </c>
      <c r="F68" s="313"/>
      <c r="G68" s="313">
        <v>9000000</v>
      </c>
      <c r="H68" s="14" t="s">
        <v>9</v>
      </c>
      <c r="I68" s="312" t="s">
        <v>186</v>
      </c>
      <c r="J68" s="57" t="s">
        <v>187</v>
      </c>
      <c r="K68" s="292"/>
      <c r="L68" s="293">
        <f>DAYS360(C68,D68)</f>
        <v>2</v>
      </c>
    </row>
    <row r="69" spans="1:13" s="253" customFormat="1" ht="15" customHeight="1">
      <c r="A69" s="89" t="s">
        <v>165</v>
      </c>
      <c r="B69" s="252"/>
      <c r="C69" s="301">
        <v>43065</v>
      </c>
      <c r="D69" s="290">
        <v>43065</v>
      </c>
      <c r="E69" s="290">
        <v>43066</v>
      </c>
      <c r="F69" s="313"/>
      <c r="G69" s="313">
        <v>9919000</v>
      </c>
      <c r="H69" s="14" t="s">
        <v>9</v>
      </c>
      <c r="I69" s="312" t="s">
        <v>11</v>
      </c>
      <c r="J69" s="57" t="s">
        <v>67</v>
      </c>
      <c r="K69" s="318"/>
      <c r="L69" s="293">
        <f>DAYS360(C69,D69)</f>
        <v>0</v>
      </c>
      <c r="M69" s="294"/>
    </row>
    <row r="70" spans="1:13" s="253" customFormat="1" ht="15" customHeight="1">
      <c r="A70" s="414" t="s">
        <v>156</v>
      </c>
      <c r="B70" s="415" t="s">
        <v>190</v>
      </c>
      <c r="C70" s="301"/>
      <c r="D70" s="290"/>
      <c r="E70" s="290"/>
      <c r="F70" s="313"/>
      <c r="G70" s="313"/>
      <c r="H70" s="14"/>
      <c r="I70" s="312"/>
      <c r="J70" s="57"/>
      <c r="K70" s="318"/>
      <c r="L70" s="293">
        <f>DAYS360(C70,D70)</f>
        <v>0</v>
      </c>
      <c r="M70" s="294"/>
    </row>
    <row r="71" spans="1:13" s="253" customFormat="1" ht="15" customHeight="1">
      <c r="A71" s="281"/>
      <c r="B71" s="295"/>
      <c r="C71" s="283" t="s">
        <v>47</v>
      </c>
      <c r="D71" s="284"/>
      <c r="E71" s="284"/>
      <c r="F71" s="284"/>
      <c r="G71" s="285" t="s">
        <v>57</v>
      </c>
      <c r="H71" s="296" t="s">
        <v>64</v>
      </c>
      <c r="I71" s="283" t="s">
        <v>56</v>
      </c>
      <c r="J71" s="284"/>
      <c r="K71" s="287"/>
      <c r="L71" s="293"/>
      <c r="M71" s="294"/>
    </row>
    <row r="72" spans="1:13" s="253" customFormat="1" ht="15" customHeight="1">
      <c r="A72" s="319" t="s">
        <v>64</v>
      </c>
      <c r="B72" s="252"/>
      <c r="C72" s="252"/>
      <c r="D72" s="252"/>
      <c r="E72" s="252"/>
      <c r="F72" s="252"/>
      <c r="G72" s="252"/>
      <c r="H72" s="252"/>
      <c r="I72" s="252"/>
      <c r="J72" s="252"/>
      <c r="K72" s="318"/>
      <c r="L72" s="293"/>
      <c r="M72" s="294"/>
    </row>
    <row r="73" spans="1:13" s="253" customFormat="1" ht="15">
      <c r="A73" s="281"/>
      <c r="B73" s="295"/>
      <c r="C73" s="283" t="s">
        <v>21</v>
      </c>
      <c r="D73" s="284"/>
      <c r="E73" s="284"/>
      <c r="F73" s="284"/>
      <c r="G73" s="285" t="s">
        <v>57</v>
      </c>
      <c r="H73" s="296">
        <f>MEDIAN(L74:L78)</f>
        <v>2</v>
      </c>
      <c r="I73" s="283" t="s">
        <v>56</v>
      </c>
      <c r="J73" s="284"/>
      <c r="K73" s="287"/>
      <c r="L73" s="293"/>
      <c r="M73" s="294"/>
    </row>
    <row r="74" spans="1:13" s="253" customFormat="1" ht="15" customHeight="1">
      <c r="A74" s="89" t="s">
        <v>167</v>
      </c>
      <c r="B74" s="252"/>
      <c r="C74" s="301">
        <v>43060</v>
      </c>
      <c r="D74" s="290">
        <v>43061</v>
      </c>
      <c r="E74" s="290">
        <v>43062</v>
      </c>
      <c r="F74" s="313"/>
      <c r="G74" s="313">
        <v>25000000</v>
      </c>
      <c r="H74" s="14" t="s">
        <v>9</v>
      </c>
      <c r="I74" s="57" t="s">
        <v>178</v>
      </c>
      <c r="J74" s="57" t="s">
        <v>168</v>
      </c>
      <c r="K74" s="318"/>
      <c r="L74" s="293">
        <f>DAYS360(C74,D74)</f>
        <v>1</v>
      </c>
      <c r="M74" s="294"/>
    </row>
    <row r="75" spans="1:13" s="253" customFormat="1" ht="15" customHeight="1">
      <c r="A75" s="89" t="s">
        <v>185</v>
      </c>
      <c r="B75" s="252"/>
      <c r="C75" s="301">
        <v>43062</v>
      </c>
      <c r="D75" s="290">
        <v>43062</v>
      </c>
      <c r="E75" s="290">
        <v>43064</v>
      </c>
      <c r="F75" s="313"/>
      <c r="G75" s="313">
        <v>35000000</v>
      </c>
      <c r="H75" s="14" t="s">
        <v>9</v>
      </c>
      <c r="I75" s="312" t="s">
        <v>188</v>
      </c>
      <c r="J75" s="57" t="s">
        <v>187</v>
      </c>
      <c r="K75" s="318"/>
      <c r="L75" s="293">
        <f>DAYS360(C75,D75)</f>
        <v>0</v>
      </c>
      <c r="M75" s="294"/>
    </row>
    <row r="76" spans="1:13" s="253" customFormat="1" ht="15" customHeight="1">
      <c r="A76" s="89" t="s">
        <v>166</v>
      </c>
      <c r="B76" s="252"/>
      <c r="C76" s="301">
        <v>43062</v>
      </c>
      <c r="D76" s="290">
        <v>43064</v>
      </c>
      <c r="E76" s="290">
        <v>43066</v>
      </c>
      <c r="F76" s="313"/>
      <c r="G76" s="313">
        <v>44250000</v>
      </c>
      <c r="H76" s="14" t="s">
        <v>9</v>
      </c>
      <c r="I76" s="312" t="s">
        <v>78</v>
      </c>
      <c r="J76" s="57" t="s">
        <v>66</v>
      </c>
      <c r="K76" s="318"/>
      <c r="L76" s="293">
        <f>DAYS360(C76,D76)</f>
        <v>2</v>
      </c>
      <c r="M76" s="294"/>
    </row>
    <row r="77" spans="1:13" s="253" customFormat="1" ht="15" customHeight="1">
      <c r="A77" s="89" t="s">
        <v>189</v>
      </c>
      <c r="B77" s="252"/>
      <c r="C77" s="301">
        <v>43064</v>
      </c>
      <c r="D77" s="290">
        <v>43066</v>
      </c>
      <c r="E77" s="290">
        <v>43068</v>
      </c>
      <c r="F77" s="313"/>
      <c r="G77" s="313">
        <v>42750000</v>
      </c>
      <c r="H77" s="14" t="s">
        <v>9</v>
      </c>
      <c r="I77" s="312" t="s">
        <v>78</v>
      </c>
      <c r="J77" s="57" t="s">
        <v>66</v>
      </c>
      <c r="K77" s="318"/>
      <c r="L77" s="293">
        <f>DAYS360(C77,D77)</f>
        <v>2</v>
      </c>
      <c r="M77" s="294"/>
    </row>
    <row r="78" spans="1:13" s="253" customFormat="1" ht="15" customHeight="1">
      <c r="A78" s="89" t="s">
        <v>165</v>
      </c>
      <c r="B78" s="252"/>
      <c r="C78" s="301">
        <v>43065</v>
      </c>
      <c r="D78" s="290">
        <v>43068</v>
      </c>
      <c r="E78" s="290">
        <v>43070</v>
      </c>
      <c r="F78" s="313"/>
      <c r="G78" s="313">
        <v>36081200</v>
      </c>
      <c r="H78" s="14" t="s">
        <v>9</v>
      </c>
      <c r="I78" s="312" t="s">
        <v>11</v>
      </c>
      <c r="J78" s="57" t="s">
        <v>67</v>
      </c>
      <c r="K78" s="318"/>
      <c r="L78" s="293">
        <f>DAYS360(C78,D78)</f>
        <v>3</v>
      </c>
      <c r="M78" s="294"/>
    </row>
    <row r="79" spans="1:13" s="253" customFormat="1" ht="13.5" customHeight="1">
      <c r="A79" s="281"/>
      <c r="B79" s="295"/>
      <c r="C79" s="283" t="s">
        <v>42</v>
      </c>
      <c r="D79" s="284"/>
      <c r="E79" s="284"/>
      <c r="F79" s="284"/>
      <c r="G79" s="285" t="s">
        <v>57</v>
      </c>
      <c r="H79" s="296" t="s">
        <v>64</v>
      </c>
      <c r="I79" s="283" t="s">
        <v>56</v>
      </c>
      <c r="J79" s="284"/>
      <c r="K79" s="287"/>
      <c r="L79" s="293"/>
      <c r="M79" s="294"/>
    </row>
    <row r="80" spans="1:13" s="253" customFormat="1" ht="15" customHeight="1">
      <c r="A80" s="319" t="s">
        <v>64</v>
      </c>
      <c r="B80" s="252"/>
      <c r="C80" s="301"/>
      <c r="D80" s="290"/>
      <c r="E80" s="290"/>
      <c r="F80" s="313"/>
      <c r="G80" s="313"/>
      <c r="H80" s="14"/>
      <c r="I80" s="312"/>
      <c r="J80" s="57"/>
      <c r="K80" s="318"/>
      <c r="L80" s="293"/>
      <c r="M80" s="294"/>
    </row>
    <row r="81" spans="1:13" s="253" customFormat="1" ht="15">
      <c r="A81" s="281"/>
      <c r="B81" s="295"/>
      <c r="C81" s="283" t="s">
        <v>49</v>
      </c>
      <c r="D81" s="284"/>
      <c r="E81" s="284"/>
      <c r="F81" s="284"/>
      <c r="G81" s="285" t="s">
        <v>57</v>
      </c>
      <c r="H81" s="296" t="s">
        <v>64</v>
      </c>
      <c r="I81" s="283" t="s">
        <v>56</v>
      </c>
      <c r="J81" s="284"/>
      <c r="K81" s="287"/>
      <c r="L81" s="293"/>
      <c r="M81" s="294"/>
    </row>
    <row r="82" spans="1:13" s="253" customFormat="1" ht="15" customHeight="1">
      <c r="A82" s="319" t="s">
        <v>64</v>
      </c>
      <c r="B82" s="252"/>
      <c r="C82" s="252"/>
      <c r="D82" s="252"/>
      <c r="E82" s="252"/>
      <c r="F82" s="252"/>
      <c r="G82" s="252"/>
      <c r="H82" s="252"/>
      <c r="I82" s="252"/>
      <c r="J82" s="252"/>
      <c r="K82" s="318"/>
      <c r="L82" s="293"/>
      <c r="M82" s="294"/>
    </row>
    <row r="83" spans="1:13" s="253" customFormat="1" ht="15">
      <c r="A83" s="281"/>
      <c r="B83" s="295"/>
      <c r="C83" s="283" t="s">
        <v>35</v>
      </c>
      <c r="D83" s="284"/>
      <c r="E83" s="284"/>
      <c r="F83" s="284"/>
      <c r="G83" s="285" t="s">
        <v>57</v>
      </c>
      <c r="H83" s="296" t="s">
        <v>64</v>
      </c>
      <c r="I83" s="283" t="s">
        <v>56</v>
      </c>
      <c r="J83" s="284"/>
      <c r="K83" s="287"/>
      <c r="L83" s="293"/>
      <c r="M83" s="294"/>
    </row>
    <row r="84" spans="1:13" s="253" customFormat="1" ht="15" customHeight="1">
      <c r="A84" s="319" t="s">
        <v>64</v>
      </c>
      <c r="B84" s="252"/>
      <c r="C84" s="252"/>
      <c r="D84" s="252"/>
      <c r="E84" s="252"/>
      <c r="F84" s="252"/>
      <c r="G84" s="252"/>
      <c r="H84" s="252"/>
      <c r="I84" s="252"/>
      <c r="J84" s="252"/>
      <c r="K84" s="318"/>
      <c r="L84" s="293"/>
      <c r="M84" s="294"/>
    </row>
    <row r="85" spans="1:13" s="253" customFormat="1" ht="15" customHeight="1">
      <c r="A85" s="281"/>
      <c r="B85" s="295"/>
      <c r="C85" s="283" t="s">
        <v>23</v>
      </c>
      <c r="D85" s="284"/>
      <c r="E85" s="284"/>
      <c r="F85" s="284"/>
      <c r="G85" s="285" t="s">
        <v>57</v>
      </c>
      <c r="H85" s="296" t="s">
        <v>64</v>
      </c>
      <c r="I85" s="184" t="s">
        <v>56</v>
      </c>
      <c r="J85" s="284"/>
      <c r="K85" s="287"/>
      <c r="L85" s="293"/>
      <c r="M85" s="294"/>
    </row>
    <row r="86" spans="1:13" s="253" customFormat="1" ht="15" customHeight="1">
      <c r="A86" s="319" t="s">
        <v>64</v>
      </c>
      <c r="B86" s="252"/>
      <c r="C86" s="301"/>
      <c r="D86" s="290"/>
      <c r="E86" s="290"/>
      <c r="F86" s="313"/>
      <c r="G86" s="313"/>
      <c r="H86" s="14"/>
      <c r="I86" s="312"/>
      <c r="J86" s="57"/>
      <c r="K86" s="318"/>
      <c r="L86" s="293"/>
      <c r="M86" s="294"/>
    </row>
    <row r="87" spans="1:13" s="253" customFormat="1" ht="15">
      <c r="A87" s="274"/>
      <c r="B87" s="357"/>
      <c r="C87" s="358"/>
      <c r="D87" s="359"/>
      <c r="E87" s="358"/>
      <c r="F87" s="313"/>
      <c r="G87" s="360"/>
      <c r="H87" s="351"/>
      <c r="I87" s="351"/>
      <c r="J87" s="312"/>
      <c r="K87" s="410"/>
      <c r="L87" s="293"/>
      <c r="M87" s="294"/>
    </row>
    <row r="88" spans="1:13" s="253" customFormat="1" ht="15">
      <c r="A88" s="302"/>
      <c r="B88" s="409"/>
      <c r="C88" s="411" t="s">
        <v>10</v>
      </c>
      <c r="D88" s="412"/>
      <c r="E88" s="412"/>
      <c r="F88" s="305">
        <f>SUM(F67:F87)</f>
        <v>0</v>
      </c>
      <c r="G88" s="306">
        <f>SUM(G67:G87)</f>
        <v>202000200</v>
      </c>
      <c r="H88" s="409"/>
      <c r="I88" s="409"/>
      <c r="J88" s="409"/>
      <c r="K88" s="410"/>
      <c r="L88" s="293"/>
      <c r="M88" s="294"/>
    </row>
    <row r="89" spans="1:13" s="253" customFormat="1" ht="15">
      <c r="A89" s="302"/>
      <c r="B89" s="409"/>
      <c r="C89" s="417"/>
      <c r="D89" s="417"/>
      <c r="E89" s="417"/>
      <c r="F89" s="418"/>
      <c r="G89" s="418"/>
      <c r="H89" s="409"/>
      <c r="I89" s="409"/>
      <c r="J89" s="409"/>
      <c r="K89" s="410"/>
      <c r="L89" s="293"/>
      <c r="M89" s="294"/>
    </row>
    <row r="90" spans="1:13" s="253" customFormat="1" ht="15">
      <c r="A90" s="302"/>
      <c r="B90" s="409"/>
      <c r="C90" s="417"/>
      <c r="D90" s="417"/>
      <c r="E90" s="417"/>
      <c r="F90" s="418"/>
      <c r="G90" s="418"/>
      <c r="H90" s="409"/>
      <c r="I90" s="409"/>
      <c r="J90" s="409"/>
      <c r="K90" s="410"/>
      <c r="L90" s="293"/>
      <c r="M90" s="294"/>
    </row>
    <row r="91" spans="1:13" s="253" customFormat="1" ht="15">
      <c r="A91" s="302"/>
      <c r="B91" s="199" t="s">
        <v>24</v>
      </c>
      <c r="C91" s="200" t="s">
        <v>10</v>
      </c>
      <c r="D91" s="201"/>
      <c r="E91" s="200"/>
      <c r="F91" s="200">
        <f>F40+F53+F69+F87+F59+F47</f>
        <v>0</v>
      </c>
      <c r="G91" s="198">
        <f>SUM(G88,G63,G32,G26,G18,G13)</f>
        <v>831366200</v>
      </c>
      <c r="H91" s="409"/>
      <c r="I91" s="409"/>
      <c r="J91" s="409"/>
      <c r="K91" s="410"/>
      <c r="L91" s="293"/>
      <c r="M91" s="294"/>
    </row>
    <row r="92" spans="1:13" s="253" customFormat="1" ht="15">
      <c r="A92" s="420"/>
      <c r="B92" s="421"/>
      <c r="C92" s="422"/>
      <c r="D92" s="423"/>
      <c r="E92" s="422"/>
      <c r="F92" s="422"/>
      <c r="G92" s="424"/>
      <c r="H92" s="338"/>
      <c r="I92" s="338"/>
      <c r="J92" s="338"/>
      <c r="K92" s="425"/>
      <c r="L92" s="293"/>
      <c r="M92" s="294"/>
    </row>
    <row r="93" spans="1:11" ht="47.25">
      <c r="A93" s="232"/>
      <c r="B93" s="233"/>
      <c r="C93" s="234"/>
      <c r="D93" s="234"/>
      <c r="E93" s="234"/>
      <c r="F93" s="419"/>
      <c r="G93" s="226" t="str">
        <f>+C1</f>
        <v>Williams Brazil</v>
      </c>
      <c r="H93" s="235"/>
      <c r="I93" s="235"/>
      <c r="J93" s="419"/>
      <c r="K93" s="170"/>
    </row>
    <row r="94" spans="1:11" ht="25.5">
      <c r="A94" s="43"/>
      <c r="B94" s="19"/>
      <c r="C94" s="21"/>
      <c r="D94" s="21"/>
      <c r="E94" s="21"/>
      <c r="F94" s="128"/>
      <c r="G94" s="213" t="str">
        <f>+C2</f>
        <v>SUGAR LINE UP edition 22.11.2017</v>
      </c>
      <c r="H94" s="21"/>
      <c r="I94" s="21"/>
      <c r="J94" s="128"/>
      <c r="K94" s="41"/>
    </row>
    <row r="95" spans="1:11" ht="15">
      <c r="A95" s="43"/>
      <c r="B95" s="21"/>
      <c r="C95" s="21"/>
      <c r="D95" s="21"/>
      <c r="E95" s="21"/>
      <c r="F95" s="21"/>
      <c r="G95" s="21"/>
      <c r="H95" s="21"/>
      <c r="I95" s="21"/>
      <c r="J95" s="128"/>
      <c r="K95" s="212"/>
    </row>
    <row r="96" spans="1:11" ht="15">
      <c r="A96" s="43"/>
      <c r="B96" s="21"/>
      <c r="C96" s="21"/>
      <c r="D96" s="21"/>
      <c r="E96" s="21"/>
      <c r="F96" s="21"/>
      <c r="G96" s="21"/>
      <c r="H96" s="21"/>
      <c r="I96" s="21"/>
      <c r="J96" s="128"/>
      <c r="K96" s="212"/>
    </row>
    <row r="97" spans="1:11" ht="15">
      <c r="A97" s="43"/>
      <c r="B97" s="21"/>
      <c r="C97" s="21"/>
      <c r="D97" s="21"/>
      <c r="E97" s="21"/>
      <c r="F97" s="21"/>
      <c r="G97" s="21"/>
      <c r="H97" s="21"/>
      <c r="I97" s="21"/>
      <c r="J97" s="128"/>
      <c r="K97" s="44"/>
    </row>
    <row r="98" spans="1:11" ht="15">
      <c r="A98" s="43"/>
      <c r="B98" s="21"/>
      <c r="C98" s="21"/>
      <c r="D98" s="21"/>
      <c r="E98" s="21"/>
      <c r="F98" s="21"/>
      <c r="G98" s="21"/>
      <c r="H98" s="21"/>
      <c r="I98" s="21"/>
      <c r="J98" s="128"/>
      <c r="K98" s="44"/>
    </row>
    <row r="99" spans="1:11" s="61" customFormat="1" ht="15">
      <c r="A99" s="442" t="s">
        <v>25</v>
      </c>
      <c r="B99" s="443"/>
      <c r="C99" s="17"/>
      <c r="D99" s="17"/>
      <c r="E99" s="17"/>
      <c r="F99" s="17"/>
      <c r="G99" s="20"/>
      <c r="H99" s="20"/>
      <c r="I99" s="24"/>
      <c r="J99" s="128"/>
      <c r="K99" s="44"/>
    </row>
    <row r="100" spans="1:11" ht="15">
      <c r="A100" s="210" t="s">
        <v>45</v>
      </c>
      <c r="B100" s="98">
        <f>G13</f>
        <v>0</v>
      </c>
      <c r="C100" s="17"/>
      <c r="D100" s="17"/>
      <c r="E100" s="17"/>
      <c r="F100" s="17"/>
      <c r="G100" s="20"/>
      <c r="H100" s="20"/>
      <c r="I100" s="24"/>
      <c r="J100" s="128"/>
      <c r="K100" s="44"/>
    </row>
    <row r="101" spans="1:11" ht="15">
      <c r="A101" s="210" t="s">
        <v>46</v>
      </c>
      <c r="B101" s="98">
        <f>G19</f>
        <v>0</v>
      </c>
      <c r="C101" s="17"/>
      <c r="D101" s="17"/>
      <c r="E101" s="17"/>
      <c r="F101" s="17"/>
      <c r="G101" s="20"/>
      <c r="H101" s="20"/>
      <c r="I101" s="24"/>
      <c r="J101" s="128"/>
      <c r="K101" s="44"/>
    </row>
    <row r="102" spans="1:11" ht="15">
      <c r="A102" s="210" t="s">
        <v>12</v>
      </c>
      <c r="B102" s="98">
        <f>G63</f>
        <v>629366000</v>
      </c>
      <c r="C102" s="17"/>
      <c r="D102" s="17"/>
      <c r="E102" s="17"/>
      <c r="F102" s="17"/>
      <c r="G102" s="20"/>
      <c r="H102" s="20"/>
      <c r="I102" s="17"/>
      <c r="J102" s="128"/>
      <c r="K102" s="46"/>
    </row>
    <row r="103" spans="1:11" ht="15">
      <c r="A103" s="210" t="s">
        <v>41</v>
      </c>
      <c r="B103" s="98">
        <f>G88</f>
        <v>202000200</v>
      </c>
      <c r="C103" s="17"/>
      <c r="D103" s="17"/>
      <c r="E103" s="17"/>
      <c r="F103" s="17"/>
      <c r="G103" s="20"/>
      <c r="H103" s="20"/>
      <c r="I103" s="17"/>
      <c r="J103" s="128"/>
      <c r="K103" s="46"/>
    </row>
    <row r="104" spans="1:11" ht="15">
      <c r="A104" s="220" t="s">
        <v>26</v>
      </c>
      <c r="B104" s="208">
        <f>SUM(B100:B103)</f>
        <v>831366200</v>
      </c>
      <c r="C104" s="17"/>
      <c r="D104" s="17"/>
      <c r="E104" s="17"/>
      <c r="F104" s="17"/>
      <c r="G104" s="20"/>
      <c r="H104" s="20"/>
      <c r="I104" s="17"/>
      <c r="J104" s="128"/>
      <c r="K104" s="46"/>
    </row>
    <row r="105" spans="1:11" ht="15">
      <c r="A105" s="40"/>
      <c r="B105" s="128"/>
      <c r="C105" s="17"/>
      <c r="D105" s="17"/>
      <c r="E105" s="17"/>
      <c r="F105" s="17"/>
      <c r="G105" s="20"/>
      <c r="H105" s="20"/>
      <c r="I105" s="17"/>
      <c r="J105" s="128"/>
      <c r="K105" s="129"/>
    </row>
    <row r="106" spans="1:11" ht="15">
      <c r="A106" s="40"/>
      <c r="B106" s="53"/>
      <c r="C106" s="17"/>
      <c r="D106" s="17"/>
      <c r="E106" s="17"/>
      <c r="F106" s="17"/>
      <c r="G106" s="20"/>
      <c r="H106" s="20"/>
      <c r="I106" s="17"/>
      <c r="J106" s="128"/>
      <c r="K106" s="129"/>
    </row>
    <row r="107" spans="1:11" ht="15">
      <c r="A107" s="45"/>
      <c r="B107" s="25"/>
      <c r="C107" s="17"/>
      <c r="D107" s="17"/>
      <c r="E107" s="17"/>
      <c r="F107" s="17"/>
      <c r="G107" s="20"/>
      <c r="H107" s="20"/>
      <c r="I107" s="17"/>
      <c r="J107" s="128"/>
      <c r="K107" s="48"/>
    </row>
    <row r="108" spans="1:11" ht="15">
      <c r="A108" s="45"/>
      <c r="B108" s="26"/>
      <c r="C108" s="17"/>
      <c r="D108" s="17"/>
      <c r="E108" s="17"/>
      <c r="F108" s="17"/>
      <c r="G108" s="20"/>
      <c r="H108" s="20"/>
      <c r="I108" s="17"/>
      <c r="J108" s="128"/>
      <c r="K108" s="48"/>
    </row>
    <row r="109" spans="1:11" ht="15">
      <c r="A109" s="45"/>
      <c r="B109" s="26"/>
      <c r="C109" s="17"/>
      <c r="D109" s="17"/>
      <c r="E109" s="17"/>
      <c r="F109" s="17"/>
      <c r="G109" s="20"/>
      <c r="H109" s="20"/>
      <c r="I109" s="17"/>
      <c r="J109" s="128"/>
      <c r="K109" s="48"/>
    </row>
    <row r="110" spans="1:11" ht="15">
      <c r="A110" s="45"/>
      <c r="B110" s="26"/>
      <c r="C110" s="17"/>
      <c r="D110" s="17"/>
      <c r="E110" s="17"/>
      <c r="F110" s="17"/>
      <c r="G110" s="20"/>
      <c r="H110" s="20"/>
      <c r="I110" s="17"/>
      <c r="J110" s="128"/>
      <c r="K110" s="48"/>
    </row>
    <row r="111" spans="1:11" ht="15">
      <c r="A111" s="47"/>
      <c r="B111" s="35"/>
      <c r="C111" s="17"/>
      <c r="D111" s="17"/>
      <c r="E111" s="17"/>
      <c r="F111" s="17"/>
      <c r="G111" s="20"/>
      <c r="H111" s="20"/>
      <c r="I111" s="17"/>
      <c r="J111" s="128"/>
      <c r="K111" s="51"/>
    </row>
    <row r="112" spans="1:11" ht="15">
      <c r="A112" s="40"/>
      <c r="B112" s="128"/>
      <c r="C112" s="128"/>
      <c r="D112" s="128"/>
      <c r="E112" s="128"/>
      <c r="F112" s="128"/>
      <c r="G112" s="128"/>
      <c r="H112" s="128"/>
      <c r="I112" s="128"/>
      <c r="J112" s="128"/>
      <c r="K112" s="129"/>
    </row>
    <row r="113" spans="1:11" ht="15">
      <c r="A113" s="40"/>
      <c r="B113" s="128"/>
      <c r="C113" s="128"/>
      <c r="D113" s="128"/>
      <c r="E113" s="128"/>
      <c r="F113" s="128"/>
      <c r="G113" s="128"/>
      <c r="H113" s="128"/>
      <c r="I113" s="128"/>
      <c r="J113" s="128"/>
      <c r="K113" s="129"/>
    </row>
    <row r="114" spans="1:11" ht="15">
      <c r="A114" s="49"/>
      <c r="B114" s="91"/>
      <c r="C114" s="17"/>
      <c r="D114" s="17"/>
      <c r="E114" s="17"/>
      <c r="F114" s="17"/>
      <c r="G114" s="20"/>
      <c r="H114" s="20"/>
      <c r="I114" s="20"/>
      <c r="J114" s="128"/>
      <c r="K114" s="129"/>
    </row>
    <row r="115" spans="1:11" ht="15">
      <c r="A115" s="50"/>
      <c r="B115" s="28"/>
      <c r="C115" s="28"/>
      <c r="D115" s="28"/>
      <c r="E115" s="28"/>
      <c r="F115" s="28"/>
      <c r="G115" s="29"/>
      <c r="H115" s="28"/>
      <c r="I115" s="28"/>
      <c r="J115" s="128"/>
      <c r="K115" s="129"/>
    </row>
    <row r="116" spans="1:11" ht="15">
      <c r="A116" s="40"/>
      <c r="B116" s="128"/>
      <c r="C116" s="128"/>
      <c r="D116" s="128"/>
      <c r="E116" s="128"/>
      <c r="F116" s="128"/>
      <c r="G116" s="128"/>
      <c r="H116" s="128"/>
      <c r="I116" s="128"/>
      <c r="J116" s="128"/>
      <c r="K116" s="129"/>
    </row>
    <row r="117" spans="1:11" ht="15">
      <c r="A117" s="40"/>
      <c r="B117" s="128"/>
      <c r="C117" s="128"/>
      <c r="D117" s="128"/>
      <c r="E117" s="128"/>
      <c r="F117" s="128"/>
      <c r="G117" s="128"/>
      <c r="H117" s="128"/>
      <c r="I117" s="128"/>
      <c r="J117" s="128"/>
      <c r="K117" s="129"/>
    </row>
    <row r="118" spans="1:11" ht="15">
      <c r="A118" s="40"/>
      <c r="B118" s="128"/>
      <c r="C118" s="128"/>
      <c r="D118" s="128"/>
      <c r="E118" s="128"/>
      <c r="F118" s="128"/>
      <c r="G118" s="128"/>
      <c r="H118" s="128"/>
      <c r="I118" s="128"/>
      <c r="J118" s="128"/>
      <c r="K118" s="129"/>
    </row>
    <row r="119" spans="1:11" ht="15">
      <c r="A119" s="40"/>
      <c r="B119" s="128"/>
      <c r="C119" s="128"/>
      <c r="D119" s="128"/>
      <c r="E119" s="128"/>
      <c r="F119" s="128"/>
      <c r="G119" s="128"/>
      <c r="H119" s="128"/>
      <c r="I119" s="128"/>
      <c r="J119" s="128"/>
      <c r="K119" s="129"/>
    </row>
    <row r="120" spans="1:11" ht="15">
      <c r="A120" s="63" t="s">
        <v>62</v>
      </c>
      <c r="B120" s="78"/>
      <c r="C120" s="79"/>
      <c r="D120" s="79"/>
      <c r="E120" s="79"/>
      <c r="F120" s="80"/>
      <c r="G120" s="81"/>
      <c r="H120" s="81"/>
      <c r="I120" s="79"/>
      <c r="J120" s="216"/>
      <c r="K120" s="82" t="s">
        <v>62</v>
      </c>
    </row>
  </sheetData>
  <sheetProtection password="F66E" sheet="1"/>
  <mergeCells count="4">
    <mergeCell ref="A99:B99"/>
    <mergeCell ref="C2:K2"/>
    <mergeCell ref="C3:K3"/>
    <mergeCell ref="C1:K1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scale="84" r:id="rId2"/>
  <rowBreaks count="3" manualBreakCount="3">
    <brk id="33" max="10" man="1"/>
    <brk id="64" max="10" man="1"/>
    <brk id="92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01"/>
  <sheetViews>
    <sheetView showGridLines="0" zoomScalePageLayoutView="0" workbookViewId="0" topLeftCell="A1">
      <selection activeCell="C5" sqref="C5"/>
    </sheetView>
  </sheetViews>
  <sheetFormatPr defaultColWidth="12.8515625" defaultRowHeight="15"/>
  <cols>
    <col min="1" max="1" width="17.7109375" style="0" customWidth="1"/>
    <col min="2" max="2" width="12.8515625" style="0" customWidth="1"/>
    <col min="3" max="3" width="10.57421875" style="0" customWidth="1"/>
    <col min="4" max="4" width="11.140625" style="0" customWidth="1"/>
    <col min="5" max="5" width="9.140625" style="0" customWidth="1"/>
    <col min="6" max="7" width="12.421875" style="0" customWidth="1"/>
    <col min="8" max="8" width="10.28125" style="0" customWidth="1"/>
    <col min="9" max="9" width="24.57421875" style="0" bestFit="1" customWidth="1"/>
    <col min="10" max="10" width="12.7109375" style="0" customWidth="1"/>
    <col min="11" max="11" width="17.7109375" style="0" customWidth="1"/>
    <col min="12" max="12" width="13.8515625" style="58" bestFit="1" customWidth="1"/>
  </cols>
  <sheetData>
    <row r="1" spans="1:24" ht="47.25">
      <c r="A1" s="143"/>
      <c r="B1" s="144"/>
      <c r="C1" s="444" t="str">
        <f>+BULK!C1</f>
        <v>Williams Brazil</v>
      </c>
      <c r="D1" s="444"/>
      <c r="E1" s="444"/>
      <c r="F1" s="444"/>
      <c r="G1" s="444"/>
      <c r="H1" s="444"/>
      <c r="I1" s="444"/>
      <c r="J1" s="444"/>
      <c r="K1" s="444"/>
      <c r="L1" s="445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18">
      <c r="A2" s="145"/>
      <c r="B2" s="140"/>
      <c r="C2" s="446" t="s">
        <v>27</v>
      </c>
      <c r="D2" s="446"/>
      <c r="E2" s="446"/>
      <c r="F2" s="446"/>
      <c r="G2" s="446"/>
      <c r="H2" s="446"/>
      <c r="I2" s="446"/>
      <c r="J2" s="446"/>
      <c r="K2" s="446"/>
      <c r="L2" s="447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ht="18">
      <c r="A3" s="145"/>
      <c r="B3" s="140"/>
      <c r="C3" s="448" t="s">
        <v>158</v>
      </c>
      <c r="D3" s="448"/>
      <c r="E3" s="448"/>
      <c r="F3" s="448"/>
      <c r="G3" s="448"/>
      <c r="H3" s="448"/>
      <c r="I3" s="448"/>
      <c r="J3" s="448"/>
      <c r="K3" s="448"/>
      <c r="L3" s="449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24" ht="15">
      <c r="A4" s="146"/>
      <c r="B4" s="140"/>
      <c r="C4" s="450" t="s">
        <v>76</v>
      </c>
      <c r="D4" s="450"/>
      <c r="E4" s="450"/>
      <c r="F4" s="450"/>
      <c r="G4" s="450"/>
      <c r="H4" s="450"/>
      <c r="I4" s="450"/>
      <c r="J4" s="450"/>
      <c r="K4" s="450"/>
      <c r="L4" s="451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1:24" ht="15">
      <c r="A5" s="146"/>
      <c r="B5" s="140"/>
      <c r="C5" s="140"/>
      <c r="D5" s="131"/>
      <c r="E5" s="131"/>
      <c r="F5" s="131"/>
      <c r="G5" s="147"/>
      <c r="H5" s="148"/>
      <c r="I5" s="149"/>
      <c r="J5" s="135"/>
      <c r="K5" s="148"/>
      <c r="L5" s="137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4" ht="15">
      <c r="A6" s="146"/>
      <c r="B6" s="140"/>
      <c r="C6" s="140" t="s">
        <v>14</v>
      </c>
      <c r="D6" s="131"/>
      <c r="E6" s="131"/>
      <c r="F6" s="131"/>
      <c r="G6" s="147"/>
      <c r="H6" s="148"/>
      <c r="I6" s="149"/>
      <c r="J6" s="135"/>
      <c r="K6" s="148"/>
      <c r="L6" s="137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1:24" ht="15">
      <c r="A7" s="179" t="s">
        <v>28</v>
      </c>
      <c r="B7" s="180"/>
      <c r="C7" s="181" t="s">
        <v>29</v>
      </c>
      <c r="D7" s="181" t="s">
        <v>30</v>
      </c>
      <c r="E7" s="181" t="s">
        <v>31</v>
      </c>
      <c r="F7" s="181" t="s">
        <v>4</v>
      </c>
      <c r="G7" s="181" t="s">
        <v>5</v>
      </c>
      <c r="H7" s="181" t="s">
        <v>6</v>
      </c>
      <c r="I7" s="181" t="s">
        <v>7</v>
      </c>
      <c r="J7" s="181" t="s">
        <v>54</v>
      </c>
      <c r="K7" s="203" t="s">
        <v>32</v>
      </c>
      <c r="L7" s="204" t="s">
        <v>8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1:24" ht="15" customHeight="1">
      <c r="A8" s="202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8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" customHeight="1">
      <c r="A9" s="89"/>
      <c r="B9" s="188" t="s">
        <v>45</v>
      </c>
      <c r="C9" s="276"/>
      <c r="D9" s="248"/>
      <c r="E9" s="248"/>
      <c r="F9" s="248"/>
      <c r="G9" s="248"/>
      <c r="H9" s="86"/>
      <c r="I9" s="86"/>
      <c r="J9" s="248"/>
      <c r="K9" s="177"/>
      <c r="L9" s="207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1:24" s="61" customFormat="1" ht="16.5" customHeight="1">
      <c r="A10" s="189"/>
      <c r="B10" s="183"/>
      <c r="C10" s="184" t="s">
        <v>60</v>
      </c>
      <c r="D10" s="284"/>
      <c r="E10" s="284"/>
      <c r="F10" s="284"/>
      <c r="G10" s="186"/>
      <c r="H10" s="187"/>
      <c r="I10" s="184"/>
      <c r="J10" s="284"/>
      <c r="K10" s="206"/>
      <c r="L10" s="242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</row>
    <row r="11" spans="1:13" s="61" customFormat="1" ht="15.75" customHeight="1">
      <c r="A11" s="141" t="s">
        <v>64</v>
      </c>
      <c r="B11" s="215"/>
      <c r="C11" s="156"/>
      <c r="D11" s="163"/>
      <c r="E11" s="163"/>
      <c r="F11" s="291"/>
      <c r="G11" s="291"/>
      <c r="H11" s="57"/>
      <c r="I11" s="57"/>
      <c r="J11" s="30"/>
      <c r="K11" s="214"/>
      <c r="L11" s="211"/>
      <c r="M11" s="294"/>
    </row>
    <row r="12" spans="1:24" s="30" customFormat="1" ht="15" customHeight="1">
      <c r="A12" s="189"/>
      <c r="B12" s="190"/>
      <c r="C12" s="184" t="s">
        <v>33</v>
      </c>
      <c r="D12" s="284"/>
      <c r="E12" s="284"/>
      <c r="F12" s="284"/>
      <c r="G12" s="186"/>
      <c r="H12" s="187"/>
      <c r="I12" s="184"/>
      <c r="J12" s="284"/>
      <c r="K12" s="284"/>
      <c r="L12" s="287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</row>
    <row r="13" spans="1:13" s="61" customFormat="1" ht="15.75" customHeight="1">
      <c r="A13" s="89" t="s">
        <v>135</v>
      </c>
      <c r="B13" s="238"/>
      <c r="C13" s="163">
        <v>43036</v>
      </c>
      <c r="D13" s="163">
        <v>43036</v>
      </c>
      <c r="E13" s="163">
        <v>43047</v>
      </c>
      <c r="F13" s="291">
        <v>5300000</v>
      </c>
      <c r="G13" s="291"/>
      <c r="H13" s="57" t="s">
        <v>79</v>
      </c>
      <c r="I13" s="57" t="s">
        <v>11</v>
      </c>
      <c r="J13" s="128"/>
      <c r="K13" s="128"/>
      <c r="L13" s="111" t="s">
        <v>69</v>
      </c>
      <c r="M13" s="294"/>
    </row>
    <row r="14" spans="1:24" s="30" customFormat="1" ht="15" customHeight="1">
      <c r="A14" s="141"/>
      <c r="B14" s="215"/>
      <c r="C14" s="156"/>
      <c r="D14" s="163"/>
      <c r="E14" s="163"/>
      <c r="F14" s="291"/>
      <c r="G14" s="291"/>
      <c r="H14" s="57"/>
      <c r="I14" s="57"/>
      <c r="K14" s="214"/>
      <c r="L14" s="111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</row>
    <row r="15" spans="1:24" ht="15" customHeight="1">
      <c r="A15" s="89"/>
      <c r="B15" s="248"/>
      <c r="C15" s="156"/>
      <c r="D15" s="166"/>
      <c r="E15" s="166"/>
      <c r="F15" s="291"/>
      <c r="G15" s="291"/>
      <c r="H15" s="57"/>
      <c r="I15" s="57"/>
      <c r="J15" s="57"/>
      <c r="K15" s="121"/>
      <c r="L15" s="122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</row>
    <row r="16" spans="1:24" s="61" customFormat="1" ht="15" customHeight="1">
      <c r="A16" s="89"/>
      <c r="B16" s="188" t="s">
        <v>55</v>
      </c>
      <c r="C16" s="276"/>
      <c r="D16" s="248"/>
      <c r="E16" s="248"/>
      <c r="F16" s="248"/>
      <c r="G16" s="248"/>
      <c r="H16" s="86"/>
      <c r="I16" s="86"/>
      <c r="J16" s="248"/>
      <c r="K16" s="177"/>
      <c r="L16" s="207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</row>
    <row r="17" spans="1:24" s="16" customFormat="1" ht="15" customHeight="1">
      <c r="A17" s="189"/>
      <c r="B17" s="183"/>
      <c r="C17" s="184" t="s">
        <v>50</v>
      </c>
      <c r="D17" s="284"/>
      <c r="E17" s="284"/>
      <c r="F17" s="284"/>
      <c r="G17" s="186"/>
      <c r="H17" s="187"/>
      <c r="I17" s="184"/>
      <c r="J17" s="284"/>
      <c r="K17" s="206"/>
      <c r="L17" s="205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13" s="61" customFormat="1" ht="15.75" customHeight="1">
      <c r="A18" s="89" t="s">
        <v>104</v>
      </c>
      <c r="B18" s="238"/>
      <c r="C18" s="163">
        <v>43020</v>
      </c>
      <c r="D18" s="163">
        <v>43029</v>
      </c>
      <c r="E18" s="163">
        <v>43049</v>
      </c>
      <c r="F18" s="291">
        <v>26000000</v>
      </c>
      <c r="G18" s="291"/>
      <c r="H18" s="57" t="s">
        <v>79</v>
      </c>
      <c r="I18" s="57" t="s">
        <v>11</v>
      </c>
      <c r="J18" s="128"/>
      <c r="K18" s="128"/>
      <c r="L18" s="111" t="s">
        <v>69</v>
      </c>
      <c r="M18" s="294"/>
    </row>
    <row r="19" spans="1:13" s="253" customFormat="1" ht="15.75" customHeight="1">
      <c r="A19" s="89" t="s">
        <v>135</v>
      </c>
      <c r="B19" s="300"/>
      <c r="C19" s="289">
        <v>43048</v>
      </c>
      <c r="D19" s="289">
        <v>43049</v>
      </c>
      <c r="E19" s="289">
        <v>43055</v>
      </c>
      <c r="F19" s="291">
        <v>5700000</v>
      </c>
      <c r="G19" s="291"/>
      <c r="H19" s="57" t="s">
        <v>79</v>
      </c>
      <c r="I19" s="57" t="s">
        <v>11</v>
      </c>
      <c r="J19" s="252"/>
      <c r="K19" s="252"/>
      <c r="L19" s="111" t="s">
        <v>69</v>
      </c>
      <c r="M19" s="294"/>
    </row>
    <row r="20" spans="1:24" s="61" customFormat="1" ht="15" customHeight="1">
      <c r="A20" s="89"/>
      <c r="B20" s="188" t="s">
        <v>46</v>
      </c>
      <c r="C20" s="276"/>
      <c r="D20" s="248"/>
      <c r="E20" s="248"/>
      <c r="F20" s="248"/>
      <c r="G20" s="248"/>
      <c r="H20" s="86"/>
      <c r="I20" s="86"/>
      <c r="J20" s="248"/>
      <c r="K20" s="177"/>
      <c r="L20" s="207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</row>
    <row r="21" spans="1:24" s="61" customFormat="1" ht="15" customHeight="1">
      <c r="A21" s="189"/>
      <c r="B21" s="183"/>
      <c r="C21" s="184" t="s">
        <v>60</v>
      </c>
      <c r="D21" s="284"/>
      <c r="E21" s="284"/>
      <c r="F21" s="284"/>
      <c r="G21" s="186"/>
      <c r="H21" s="187"/>
      <c r="I21" s="184"/>
      <c r="J21" s="284"/>
      <c r="K21" s="206"/>
      <c r="L21" s="205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</row>
    <row r="22" spans="1:13" s="61" customFormat="1" ht="15.75" customHeight="1">
      <c r="A22" s="89" t="s">
        <v>118</v>
      </c>
      <c r="B22" s="238"/>
      <c r="C22" s="163">
        <v>43040</v>
      </c>
      <c r="D22" s="163">
        <v>43040</v>
      </c>
      <c r="E22" s="163">
        <v>43045</v>
      </c>
      <c r="F22" s="128"/>
      <c r="G22" s="291">
        <v>31310570</v>
      </c>
      <c r="H22" s="57" t="s">
        <v>9</v>
      </c>
      <c r="I22" s="57" t="s">
        <v>86</v>
      </c>
      <c r="J22" s="128"/>
      <c r="K22" s="128"/>
      <c r="L22" s="111" t="s">
        <v>89</v>
      </c>
      <c r="M22" s="294"/>
    </row>
    <row r="23" spans="1:13" s="61" customFormat="1" ht="15.75" customHeight="1">
      <c r="A23" s="89" t="s">
        <v>121</v>
      </c>
      <c r="B23" s="300"/>
      <c r="C23" s="289">
        <v>43043</v>
      </c>
      <c r="D23" s="289">
        <v>43045</v>
      </c>
      <c r="E23" s="289">
        <v>43048</v>
      </c>
      <c r="F23" s="291"/>
      <c r="G23" s="291">
        <v>29000000</v>
      </c>
      <c r="H23" s="57" t="s">
        <v>9</v>
      </c>
      <c r="I23" s="57" t="s">
        <v>122</v>
      </c>
      <c r="J23" s="128"/>
      <c r="K23" s="128"/>
      <c r="L23" s="111" t="s">
        <v>15</v>
      </c>
      <c r="M23" s="294"/>
    </row>
    <row r="24" spans="1:24" s="16" customFormat="1" ht="15.75" customHeight="1">
      <c r="A24" s="189"/>
      <c r="B24" s="190"/>
      <c r="C24" s="184" t="s">
        <v>33</v>
      </c>
      <c r="D24" s="284"/>
      <c r="E24" s="284"/>
      <c r="F24" s="284"/>
      <c r="G24" s="186"/>
      <c r="H24" s="187"/>
      <c r="I24" s="184"/>
      <c r="J24" s="284"/>
      <c r="K24" s="284"/>
      <c r="L24" s="287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s="16" customFormat="1" ht="15" customHeight="1">
      <c r="A25" s="141" t="s">
        <v>64</v>
      </c>
      <c r="B25" s="109"/>
      <c r="C25" s="161"/>
      <c r="D25" s="161"/>
      <c r="E25" s="161"/>
      <c r="F25" s="98"/>
      <c r="G25" s="130"/>
      <c r="H25" s="57"/>
      <c r="I25" s="57"/>
      <c r="K25" s="307"/>
      <c r="L25" s="211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s="16" customFormat="1" ht="15" customHeight="1">
      <c r="A26" s="89"/>
      <c r="B26" s="109"/>
      <c r="C26" s="161"/>
      <c r="D26" s="161"/>
      <c r="E26" s="161"/>
      <c r="F26" s="98"/>
      <c r="G26" s="130"/>
      <c r="H26" s="57"/>
      <c r="I26" s="57"/>
      <c r="K26" s="307"/>
      <c r="L26" s="111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ht="15" customHeight="1">
      <c r="A27" s="89"/>
      <c r="B27" s="307"/>
      <c r="C27" s="139"/>
      <c r="D27" s="312"/>
      <c r="E27" s="57"/>
      <c r="F27" s="307"/>
      <c r="G27" s="327"/>
      <c r="H27" s="94"/>
      <c r="I27" s="94"/>
      <c r="J27" s="307"/>
      <c r="K27" s="307"/>
      <c r="L27" s="106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</row>
    <row r="28" spans="1:24" s="61" customFormat="1" ht="15" customHeight="1">
      <c r="A28" s="89"/>
      <c r="B28" s="188" t="s">
        <v>48</v>
      </c>
      <c r="C28" s="276"/>
      <c r="D28" s="248"/>
      <c r="E28" s="248"/>
      <c r="F28" s="248"/>
      <c r="G28" s="248"/>
      <c r="H28" s="86"/>
      <c r="I28" s="86"/>
      <c r="J28" s="248"/>
      <c r="K28" s="177"/>
      <c r="L28" s="207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</row>
    <row r="29" spans="1:24" s="61" customFormat="1" ht="15" customHeight="1">
      <c r="A29" s="189"/>
      <c r="B29" s="183"/>
      <c r="C29" s="184" t="s">
        <v>50</v>
      </c>
      <c r="D29" s="284"/>
      <c r="E29" s="284"/>
      <c r="F29" s="284"/>
      <c r="G29" s="186"/>
      <c r="H29" s="187"/>
      <c r="I29" s="184"/>
      <c r="J29" s="284"/>
      <c r="K29" s="206"/>
      <c r="L29" s="205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</row>
    <row r="30" spans="1:12" s="33" customFormat="1" ht="15" customHeight="1">
      <c r="A30" s="141" t="s">
        <v>64</v>
      </c>
      <c r="B30" s="128"/>
      <c r="C30" s="128"/>
      <c r="D30" s="128"/>
      <c r="E30" s="90"/>
      <c r="F30" s="128"/>
      <c r="G30" s="128"/>
      <c r="H30" s="128"/>
      <c r="I30" s="128"/>
      <c r="J30" s="128"/>
      <c r="K30" s="128"/>
      <c r="L30" s="137"/>
    </row>
    <row r="31" spans="1:24" ht="15" customHeight="1">
      <c r="A31" s="89"/>
      <c r="B31" s="248"/>
      <c r="C31" s="248"/>
      <c r="D31" s="248"/>
      <c r="E31" s="96"/>
      <c r="F31" s="248"/>
      <c r="G31" s="248"/>
      <c r="H31" s="248"/>
      <c r="I31" s="248"/>
      <c r="J31" s="248"/>
      <c r="K31" s="248"/>
      <c r="L31" s="127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</row>
    <row r="32" spans="1:24" s="31" customFormat="1" ht="15" customHeight="1">
      <c r="A32" s="89"/>
      <c r="B32" s="188" t="s">
        <v>12</v>
      </c>
      <c r="C32" s="276"/>
      <c r="D32" s="248"/>
      <c r="E32" s="248"/>
      <c r="F32" s="248"/>
      <c r="G32" s="248"/>
      <c r="H32" s="86"/>
      <c r="I32" s="86"/>
      <c r="J32" s="248"/>
      <c r="K32" s="177"/>
      <c r="L32" s="207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</row>
    <row r="33" spans="1:24" s="31" customFormat="1" ht="15" customHeight="1">
      <c r="A33" s="189"/>
      <c r="B33" s="183"/>
      <c r="C33" s="184" t="s">
        <v>33</v>
      </c>
      <c r="D33" s="284"/>
      <c r="E33" s="284"/>
      <c r="F33" s="284"/>
      <c r="G33" s="186"/>
      <c r="H33" s="187"/>
      <c r="I33" s="184"/>
      <c r="J33" s="284"/>
      <c r="K33" s="206"/>
      <c r="L33" s="205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</row>
    <row r="34" spans="1:24" s="31" customFormat="1" ht="15" customHeight="1">
      <c r="A34" s="219" t="s">
        <v>64</v>
      </c>
      <c r="B34" s="248"/>
      <c r="C34" s="156"/>
      <c r="D34" s="157"/>
      <c r="E34" s="157"/>
      <c r="F34" s="291"/>
      <c r="G34" s="291"/>
      <c r="H34" s="57"/>
      <c r="I34" s="57"/>
      <c r="J34" s="248"/>
      <c r="K34" s="248"/>
      <c r="L34" s="111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</row>
    <row r="35" spans="1:13" s="61" customFormat="1" ht="15">
      <c r="A35" s="189"/>
      <c r="B35" s="190"/>
      <c r="C35" s="184" t="s">
        <v>34</v>
      </c>
      <c r="D35" s="284"/>
      <c r="E35" s="284"/>
      <c r="F35" s="284"/>
      <c r="G35" s="186"/>
      <c r="H35" s="187"/>
      <c r="I35" s="184"/>
      <c r="J35" s="284"/>
      <c r="K35" s="284"/>
      <c r="L35" s="287"/>
      <c r="M35" s="169"/>
    </row>
    <row r="36" spans="1:13" s="61" customFormat="1" ht="15.75" customHeight="1">
      <c r="A36" s="89" t="s">
        <v>107</v>
      </c>
      <c r="B36" s="238"/>
      <c r="C36" s="163">
        <v>43038</v>
      </c>
      <c r="D36" s="163">
        <v>43038</v>
      </c>
      <c r="E36" s="163">
        <v>43042</v>
      </c>
      <c r="F36" s="128"/>
      <c r="G36" s="291">
        <v>52500000</v>
      </c>
      <c r="H36" s="57" t="s">
        <v>9</v>
      </c>
      <c r="I36" s="57" t="s">
        <v>11</v>
      </c>
      <c r="J36" s="128"/>
      <c r="K36" s="128"/>
      <c r="L36" s="111" t="s">
        <v>77</v>
      </c>
      <c r="M36" s="294"/>
    </row>
    <row r="37" spans="1:13" s="61" customFormat="1" ht="15.75" customHeight="1">
      <c r="A37" s="89" t="s">
        <v>109</v>
      </c>
      <c r="B37" s="238"/>
      <c r="C37" s="163">
        <v>43038</v>
      </c>
      <c r="D37" s="163">
        <v>43044</v>
      </c>
      <c r="E37" s="163">
        <v>43046</v>
      </c>
      <c r="F37" s="128"/>
      <c r="G37" s="291">
        <v>45000000</v>
      </c>
      <c r="H37" s="57" t="s">
        <v>9</v>
      </c>
      <c r="I37" s="57" t="s">
        <v>146</v>
      </c>
      <c r="J37" s="128"/>
      <c r="K37" s="128"/>
      <c r="L37" s="111" t="s">
        <v>66</v>
      </c>
      <c r="M37" s="294"/>
    </row>
    <row r="38" spans="1:13" s="61" customFormat="1" ht="15.75" customHeight="1">
      <c r="A38" s="89" t="s">
        <v>102</v>
      </c>
      <c r="B38" s="288"/>
      <c r="C38" s="289">
        <v>43040</v>
      </c>
      <c r="D38" s="289">
        <v>43046</v>
      </c>
      <c r="E38" s="163">
        <v>43048</v>
      </c>
      <c r="F38" s="252"/>
      <c r="G38" s="291">
        <v>35000000</v>
      </c>
      <c r="H38" s="57" t="s">
        <v>9</v>
      </c>
      <c r="I38" s="57" t="s">
        <v>123</v>
      </c>
      <c r="J38" s="128"/>
      <c r="K38" s="128"/>
      <c r="L38" s="111" t="s">
        <v>66</v>
      </c>
      <c r="M38" s="294"/>
    </row>
    <row r="39" spans="1:13" s="61" customFormat="1" ht="15.75" customHeight="1">
      <c r="A39" s="89" t="s">
        <v>100</v>
      </c>
      <c r="B39" s="288"/>
      <c r="C39" s="163">
        <v>43042</v>
      </c>
      <c r="D39" s="163">
        <v>43048</v>
      </c>
      <c r="E39" s="289">
        <v>43051</v>
      </c>
      <c r="F39" s="252"/>
      <c r="G39" s="291">
        <v>59000000</v>
      </c>
      <c r="H39" s="57" t="s">
        <v>9</v>
      </c>
      <c r="I39" s="57" t="s">
        <v>124</v>
      </c>
      <c r="J39" s="128"/>
      <c r="K39" s="128"/>
      <c r="L39" s="111" t="s">
        <v>108</v>
      </c>
      <c r="M39" s="294"/>
    </row>
    <row r="40" spans="1:13" s="61" customFormat="1" ht="15.75" customHeight="1">
      <c r="A40" s="89" t="s">
        <v>110</v>
      </c>
      <c r="B40" s="288"/>
      <c r="C40" s="289">
        <v>43032</v>
      </c>
      <c r="D40" s="289">
        <v>43051</v>
      </c>
      <c r="E40" s="289">
        <v>43052</v>
      </c>
      <c r="F40" s="252"/>
      <c r="G40" s="291">
        <v>19976000</v>
      </c>
      <c r="H40" s="57" t="s">
        <v>9</v>
      </c>
      <c r="I40" s="57" t="s">
        <v>87</v>
      </c>
      <c r="J40" s="128"/>
      <c r="K40" s="128"/>
      <c r="L40" s="111" t="s">
        <v>125</v>
      </c>
      <c r="M40" s="294"/>
    </row>
    <row r="41" spans="1:13" s="61" customFormat="1" ht="15.75" customHeight="1">
      <c r="A41" s="89" t="s">
        <v>105</v>
      </c>
      <c r="B41" s="288"/>
      <c r="C41" s="289">
        <v>43038</v>
      </c>
      <c r="D41" s="289">
        <v>43052</v>
      </c>
      <c r="E41" s="289">
        <v>43053</v>
      </c>
      <c r="F41" s="252"/>
      <c r="G41" s="291">
        <v>12920000</v>
      </c>
      <c r="H41" s="57" t="s">
        <v>9</v>
      </c>
      <c r="I41" s="57" t="s">
        <v>90</v>
      </c>
      <c r="J41" s="128"/>
      <c r="K41" s="128"/>
      <c r="L41" s="111" t="s">
        <v>66</v>
      </c>
      <c r="M41" s="294"/>
    </row>
    <row r="42" spans="1:13" s="253" customFormat="1" ht="15.75" customHeight="1">
      <c r="A42" s="89" t="s">
        <v>126</v>
      </c>
      <c r="B42" s="288"/>
      <c r="C42" s="289">
        <v>43049</v>
      </c>
      <c r="D42" s="289">
        <v>43053</v>
      </c>
      <c r="E42" s="416">
        <v>43054</v>
      </c>
      <c r="F42" s="252"/>
      <c r="G42" s="291">
        <v>57910000</v>
      </c>
      <c r="H42" s="57" t="s">
        <v>9</v>
      </c>
      <c r="I42" s="57" t="s">
        <v>11</v>
      </c>
      <c r="J42" s="252"/>
      <c r="K42" s="252"/>
      <c r="L42" s="111" t="s">
        <v>77</v>
      </c>
      <c r="M42" s="294"/>
    </row>
    <row r="43" spans="1:13" s="253" customFormat="1" ht="15.75" customHeight="1">
      <c r="A43" s="89" t="s">
        <v>160</v>
      </c>
      <c r="B43" s="288"/>
      <c r="C43" s="289">
        <v>43058</v>
      </c>
      <c r="D43" s="289">
        <v>43058</v>
      </c>
      <c r="E43" s="416">
        <v>43060</v>
      </c>
      <c r="F43" s="252"/>
      <c r="G43" s="291">
        <v>10000000</v>
      </c>
      <c r="H43" s="57" t="s">
        <v>9</v>
      </c>
      <c r="I43" s="57" t="s">
        <v>172</v>
      </c>
      <c r="J43" s="252"/>
      <c r="K43" s="252"/>
      <c r="L43" s="111" t="s">
        <v>66</v>
      </c>
      <c r="M43" s="294"/>
    </row>
    <row r="44" spans="1:24" s="60" customFormat="1" ht="12.75" customHeight="1">
      <c r="A44" s="189"/>
      <c r="B44" s="190"/>
      <c r="C44" s="184" t="s">
        <v>43</v>
      </c>
      <c r="D44" s="284"/>
      <c r="E44" s="284"/>
      <c r="F44" s="284"/>
      <c r="G44" s="186"/>
      <c r="H44" s="187"/>
      <c r="I44" s="184"/>
      <c r="J44" s="284"/>
      <c r="K44" s="284"/>
      <c r="L44" s="287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</row>
    <row r="45" spans="1:13" s="61" customFormat="1" ht="15">
      <c r="A45" s="89" t="s">
        <v>96</v>
      </c>
      <c r="B45" s="238"/>
      <c r="C45" s="163">
        <v>43015</v>
      </c>
      <c r="D45" s="163">
        <v>43039</v>
      </c>
      <c r="E45" s="163">
        <v>43041</v>
      </c>
      <c r="F45" s="128"/>
      <c r="G45" s="291">
        <v>50500000</v>
      </c>
      <c r="H45" s="57" t="s">
        <v>9</v>
      </c>
      <c r="I45" s="57" t="s">
        <v>92</v>
      </c>
      <c r="J45" s="128"/>
      <c r="K45" s="128"/>
      <c r="L45" s="111" t="s">
        <v>111</v>
      </c>
      <c r="M45" s="294"/>
    </row>
    <row r="46" spans="1:13" s="61" customFormat="1" ht="15">
      <c r="A46" s="89" t="s">
        <v>95</v>
      </c>
      <c r="B46" s="238"/>
      <c r="C46" s="163">
        <v>43023</v>
      </c>
      <c r="D46" s="163">
        <v>43040</v>
      </c>
      <c r="E46" s="163">
        <v>43041</v>
      </c>
      <c r="F46" s="128"/>
      <c r="G46" s="291">
        <v>33000000</v>
      </c>
      <c r="H46" s="57" t="s">
        <v>9</v>
      </c>
      <c r="I46" s="57" t="s">
        <v>11</v>
      </c>
      <c r="J46" s="128"/>
      <c r="K46" s="128"/>
      <c r="L46" s="111" t="s">
        <v>67</v>
      </c>
      <c r="M46" s="294"/>
    </row>
    <row r="47" spans="1:13" s="61" customFormat="1" ht="15">
      <c r="A47" s="89" t="s">
        <v>103</v>
      </c>
      <c r="B47" s="238"/>
      <c r="C47" s="163">
        <v>43026</v>
      </c>
      <c r="D47" s="163">
        <v>43041</v>
      </c>
      <c r="E47" s="163">
        <v>43042</v>
      </c>
      <c r="F47" s="128"/>
      <c r="G47" s="291">
        <v>46000000</v>
      </c>
      <c r="H47" s="57" t="s">
        <v>9</v>
      </c>
      <c r="I47" s="57" t="s">
        <v>149</v>
      </c>
      <c r="J47" s="128"/>
      <c r="K47" s="128"/>
      <c r="L47" s="111" t="s">
        <v>15</v>
      </c>
      <c r="M47" s="294"/>
    </row>
    <row r="48" spans="1:13" s="61" customFormat="1" ht="15">
      <c r="A48" s="89" t="s">
        <v>127</v>
      </c>
      <c r="B48" s="238"/>
      <c r="C48" s="163">
        <v>43031</v>
      </c>
      <c r="D48" s="163">
        <v>43041</v>
      </c>
      <c r="E48" s="163">
        <v>43043</v>
      </c>
      <c r="F48" s="128"/>
      <c r="G48" s="291">
        <v>55884000</v>
      </c>
      <c r="H48" s="57" t="s">
        <v>9</v>
      </c>
      <c r="I48" s="57" t="s">
        <v>11</v>
      </c>
      <c r="J48" s="128"/>
      <c r="K48" s="128"/>
      <c r="L48" s="111" t="s">
        <v>67</v>
      </c>
      <c r="M48" s="294"/>
    </row>
    <row r="49" spans="1:13" s="61" customFormat="1" ht="15">
      <c r="A49" s="89" t="s">
        <v>112</v>
      </c>
      <c r="B49" s="238"/>
      <c r="C49" s="163">
        <v>43037</v>
      </c>
      <c r="D49" s="163">
        <v>43043</v>
      </c>
      <c r="E49" s="163">
        <v>43044</v>
      </c>
      <c r="F49" s="128"/>
      <c r="G49" s="291">
        <v>22250000</v>
      </c>
      <c r="H49" s="57" t="s">
        <v>9</v>
      </c>
      <c r="I49" s="57" t="s">
        <v>128</v>
      </c>
      <c r="J49" s="128"/>
      <c r="K49" s="128"/>
      <c r="L49" s="111" t="s">
        <v>88</v>
      </c>
      <c r="M49" s="294"/>
    </row>
    <row r="50" spans="1:13" s="61" customFormat="1" ht="15">
      <c r="A50" s="89" t="s">
        <v>101</v>
      </c>
      <c r="B50" s="238"/>
      <c r="C50" s="163">
        <v>43037</v>
      </c>
      <c r="D50" s="163">
        <v>43044</v>
      </c>
      <c r="E50" s="163">
        <v>43046</v>
      </c>
      <c r="F50" s="128"/>
      <c r="G50" s="291">
        <v>22250000</v>
      </c>
      <c r="H50" s="57" t="s">
        <v>9</v>
      </c>
      <c r="I50" s="57" t="s">
        <v>84</v>
      </c>
      <c r="J50" s="128"/>
      <c r="K50" s="128"/>
      <c r="L50" s="111" t="s">
        <v>66</v>
      </c>
      <c r="M50" s="294"/>
    </row>
    <row r="51" spans="1:13" s="253" customFormat="1" ht="15">
      <c r="A51" s="89" t="s">
        <v>97</v>
      </c>
      <c r="B51" s="288"/>
      <c r="C51" s="289">
        <v>43028</v>
      </c>
      <c r="D51" s="289">
        <v>43046</v>
      </c>
      <c r="E51" s="289">
        <v>43047</v>
      </c>
      <c r="F51" s="252"/>
      <c r="G51" s="291">
        <v>45120000</v>
      </c>
      <c r="H51" s="57" t="s">
        <v>9</v>
      </c>
      <c r="I51" s="57" t="s">
        <v>11</v>
      </c>
      <c r="J51" s="252"/>
      <c r="K51" s="252"/>
      <c r="L51" s="111" t="s">
        <v>15</v>
      </c>
      <c r="M51" s="294"/>
    </row>
    <row r="52" spans="1:13" s="253" customFormat="1" ht="15">
      <c r="A52" s="89" t="s">
        <v>99</v>
      </c>
      <c r="B52" s="288"/>
      <c r="C52" s="289">
        <v>43033</v>
      </c>
      <c r="D52" s="289">
        <v>43046</v>
      </c>
      <c r="E52" s="289">
        <v>43047</v>
      </c>
      <c r="F52" s="252"/>
      <c r="G52" s="291">
        <v>25000000</v>
      </c>
      <c r="H52" s="57" t="s">
        <v>9</v>
      </c>
      <c r="I52" s="57" t="s">
        <v>84</v>
      </c>
      <c r="J52" s="252"/>
      <c r="K52" s="252"/>
      <c r="L52" s="111" t="s">
        <v>66</v>
      </c>
      <c r="M52" s="294"/>
    </row>
    <row r="53" spans="1:13" s="253" customFormat="1" ht="15">
      <c r="A53" s="89" t="s">
        <v>113</v>
      </c>
      <c r="B53" s="288"/>
      <c r="C53" s="289">
        <v>43038</v>
      </c>
      <c r="D53" s="289">
        <v>43047</v>
      </c>
      <c r="E53" s="289">
        <v>43049</v>
      </c>
      <c r="F53" s="252"/>
      <c r="G53" s="291">
        <v>32150000</v>
      </c>
      <c r="H53" s="57" t="s">
        <v>9</v>
      </c>
      <c r="I53" s="57" t="s">
        <v>11</v>
      </c>
      <c r="J53" s="252"/>
      <c r="K53" s="252"/>
      <c r="L53" s="111" t="s">
        <v>67</v>
      </c>
      <c r="M53" s="294"/>
    </row>
    <row r="54" spans="1:13" s="253" customFormat="1" ht="15">
      <c r="A54" s="89" t="s">
        <v>129</v>
      </c>
      <c r="B54" s="288"/>
      <c r="C54" s="289">
        <v>43038</v>
      </c>
      <c r="D54" s="289">
        <v>43049</v>
      </c>
      <c r="E54" s="289">
        <v>43051</v>
      </c>
      <c r="F54" s="252"/>
      <c r="G54" s="291">
        <v>19500000</v>
      </c>
      <c r="H54" s="57" t="s">
        <v>9</v>
      </c>
      <c r="I54" s="57" t="s">
        <v>131</v>
      </c>
      <c r="J54" s="252"/>
      <c r="K54" s="252"/>
      <c r="L54" s="111" t="s">
        <v>80</v>
      </c>
      <c r="M54" s="294"/>
    </row>
    <row r="55" spans="1:13" s="253" customFormat="1" ht="15">
      <c r="A55" s="89" t="s">
        <v>115</v>
      </c>
      <c r="B55" s="288"/>
      <c r="C55" s="289">
        <v>43038</v>
      </c>
      <c r="D55" s="163">
        <v>43051</v>
      </c>
      <c r="E55" s="163" t="s">
        <v>163</v>
      </c>
      <c r="F55" s="252"/>
      <c r="G55" s="291">
        <v>48000000</v>
      </c>
      <c r="H55" s="57" t="s">
        <v>9</v>
      </c>
      <c r="I55" s="57" t="s">
        <v>150</v>
      </c>
      <c r="J55" s="252"/>
      <c r="K55" s="252"/>
      <c r="L55" s="111" t="s">
        <v>108</v>
      </c>
      <c r="M55" s="294"/>
    </row>
    <row r="56" spans="1:13" s="253" customFormat="1" ht="15">
      <c r="A56" s="89" t="s">
        <v>133</v>
      </c>
      <c r="B56" s="288"/>
      <c r="C56" s="289">
        <v>43037</v>
      </c>
      <c r="D56" s="289">
        <v>43052</v>
      </c>
      <c r="E56" s="289">
        <v>43053</v>
      </c>
      <c r="F56" s="252"/>
      <c r="G56" s="291">
        <v>36000000</v>
      </c>
      <c r="H56" s="57" t="s">
        <v>9</v>
      </c>
      <c r="I56" s="57" t="s">
        <v>91</v>
      </c>
      <c r="J56" s="252"/>
      <c r="K56" s="252"/>
      <c r="L56" s="111" t="s">
        <v>15</v>
      </c>
      <c r="M56" s="294"/>
    </row>
    <row r="57" spans="1:13" s="253" customFormat="1" ht="15">
      <c r="A57" s="89" t="s">
        <v>130</v>
      </c>
      <c r="B57" s="288"/>
      <c r="C57" s="289">
        <v>43041</v>
      </c>
      <c r="D57" s="289">
        <v>43051</v>
      </c>
      <c r="E57" s="289">
        <v>43053</v>
      </c>
      <c r="F57" s="252"/>
      <c r="G57" s="291">
        <v>66000000</v>
      </c>
      <c r="H57" s="57" t="s">
        <v>9</v>
      </c>
      <c r="I57" s="57" t="s">
        <v>92</v>
      </c>
      <c r="J57" s="252"/>
      <c r="K57" s="252"/>
      <c r="L57" s="111" t="s">
        <v>111</v>
      </c>
      <c r="M57" s="294"/>
    </row>
    <row r="58" spans="1:13" s="253" customFormat="1" ht="15">
      <c r="A58" s="89" t="s">
        <v>116</v>
      </c>
      <c r="B58" s="288"/>
      <c r="C58" s="289">
        <v>43041</v>
      </c>
      <c r="D58" s="289">
        <v>43053</v>
      </c>
      <c r="E58" s="416">
        <v>43055</v>
      </c>
      <c r="F58" s="252"/>
      <c r="G58" s="291">
        <v>40000000</v>
      </c>
      <c r="H58" s="57" t="s">
        <v>9</v>
      </c>
      <c r="I58" s="57" t="s">
        <v>151</v>
      </c>
      <c r="J58" s="252"/>
      <c r="K58" s="252"/>
      <c r="L58" s="111" t="s">
        <v>74</v>
      </c>
      <c r="M58" s="294"/>
    </row>
    <row r="59" spans="1:13" s="253" customFormat="1" ht="15">
      <c r="A59" s="89" t="s">
        <v>134</v>
      </c>
      <c r="B59" s="288"/>
      <c r="C59" s="289">
        <v>43045</v>
      </c>
      <c r="D59" s="289">
        <v>43055</v>
      </c>
      <c r="E59" s="416">
        <v>43057</v>
      </c>
      <c r="F59" s="252"/>
      <c r="G59" s="291">
        <v>21000000</v>
      </c>
      <c r="H59" s="57" t="s">
        <v>9</v>
      </c>
      <c r="I59" s="57" t="s">
        <v>11</v>
      </c>
      <c r="J59" s="252"/>
      <c r="K59" s="252"/>
      <c r="L59" s="111" t="s">
        <v>67</v>
      </c>
      <c r="M59" s="294"/>
    </row>
    <row r="60" spans="1:13" s="253" customFormat="1" ht="15">
      <c r="A60" s="89" t="s">
        <v>152</v>
      </c>
      <c r="B60" s="288"/>
      <c r="C60" s="289">
        <v>43051</v>
      </c>
      <c r="D60" s="289">
        <v>43055</v>
      </c>
      <c r="E60" s="416">
        <v>43056</v>
      </c>
      <c r="F60" s="252"/>
      <c r="G60" s="291">
        <v>33000000</v>
      </c>
      <c r="H60" s="57" t="s">
        <v>9</v>
      </c>
      <c r="I60" s="57" t="s">
        <v>11</v>
      </c>
      <c r="J60" s="252"/>
      <c r="K60" s="252"/>
      <c r="L60" s="111" t="s">
        <v>67</v>
      </c>
      <c r="M60" s="294"/>
    </row>
    <row r="61" spans="1:13" s="253" customFormat="1" ht="15">
      <c r="A61" s="89" t="s">
        <v>154</v>
      </c>
      <c r="B61" s="288"/>
      <c r="C61" s="289">
        <v>43054</v>
      </c>
      <c r="D61" s="289">
        <v>43057</v>
      </c>
      <c r="E61" s="416">
        <v>43058</v>
      </c>
      <c r="F61" s="252"/>
      <c r="G61" s="291">
        <v>32000000</v>
      </c>
      <c r="H61" s="57" t="s">
        <v>9</v>
      </c>
      <c r="I61" s="57" t="s">
        <v>11</v>
      </c>
      <c r="J61" s="252"/>
      <c r="K61" s="252"/>
      <c r="L61" s="111" t="s">
        <v>69</v>
      </c>
      <c r="M61" s="294"/>
    </row>
    <row r="62" spans="1:24" s="60" customFormat="1" ht="12.75" customHeight="1">
      <c r="A62" s="189"/>
      <c r="B62" s="190"/>
      <c r="C62" s="184" t="s">
        <v>39</v>
      </c>
      <c r="D62" s="284"/>
      <c r="E62" s="284"/>
      <c r="F62" s="284"/>
      <c r="G62" s="186"/>
      <c r="H62" s="187"/>
      <c r="I62" s="184"/>
      <c r="J62" s="284"/>
      <c r="K62" s="284"/>
      <c r="L62" s="287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</row>
    <row r="63" spans="1:24" s="60" customFormat="1" ht="12.75" customHeight="1">
      <c r="A63" s="219" t="s">
        <v>64</v>
      </c>
      <c r="B63" s="136"/>
      <c r="C63" s="134"/>
      <c r="D63" s="134"/>
      <c r="E63" s="175"/>
      <c r="F63" s="136"/>
      <c r="G63" s="135"/>
      <c r="H63" s="126"/>
      <c r="I63" s="126"/>
      <c r="J63" s="248"/>
      <c r="K63" s="136"/>
      <c r="L63" s="244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</row>
    <row r="64" spans="1:24" s="61" customFormat="1" ht="15" customHeight="1">
      <c r="A64" s="189"/>
      <c r="B64" s="190"/>
      <c r="C64" s="184" t="s">
        <v>65</v>
      </c>
      <c r="D64" s="284"/>
      <c r="E64" s="284"/>
      <c r="F64" s="284"/>
      <c r="G64" s="186"/>
      <c r="H64" s="187"/>
      <c r="I64" s="184"/>
      <c r="J64" s="284"/>
      <c r="K64" s="284"/>
      <c r="L64" s="287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</row>
    <row r="65" spans="1:12" s="61" customFormat="1" ht="15">
      <c r="A65" s="89" t="s">
        <v>109</v>
      </c>
      <c r="B65" s="215"/>
      <c r="C65" s="156">
        <v>43038</v>
      </c>
      <c r="D65" s="163">
        <v>43038</v>
      </c>
      <c r="E65" s="163">
        <v>43040</v>
      </c>
      <c r="F65" s="128"/>
      <c r="G65" s="291">
        <v>15000000</v>
      </c>
      <c r="H65" s="57" t="s">
        <v>9</v>
      </c>
      <c r="I65" s="57" t="s">
        <v>11</v>
      </c>
      <c r="J65" s="128"/>
      <c r="K65" s="128"/>
      <c r="L65" s="111" t="s">
        <v>66</v>
      </c>
    </row>
    <row r="66" spans="1:12" s="61" customFormat="1" ht="15">
      <c r="A66" s="89" t="s">
        <v>94</v>
      </c>
      <c r="B66" s="215"/>
      <c r="C66" s="156">
        <v>43041</v>
      </c>
      <c r="D66" s="163">
        <v>43041</v>
      </c>
      <c r="E66" s="163">
        <v>43046</v>
      </c>
      <c r="F66" s="128"/>
      <c r="G66" s="291">
        <v>55000000</v>
      </c>
      <c r="H66" s="57" t="s">
        <v>9</v>
      </c>
      <c r="I66" s="57" t="s">
        <v>82</v>
      </c>
      <c r="J66" s="128"/>
      <c r="K66" s="128"/>
      <c r="L66" s="111" t="s">
        <v>85</v>
      </c>
    </row>
    <row r="67" spans="1:12" s="61" customFormat="1" ht="15">
      <c r="A67" s="89" t="s">
        <v>134</v>
      </c>
      <c r="B67" s="288"/>
      <c r="C67" s="289">
        <v>43045</v>
      </c>
      <c r="D67" s="289">
        <v>43046</v>
      </c>
      <c r="E67" s="289">
        <v>43049</v>
      </c>
      <c r="F67" s="252"/>
      <c r="G67" s="291">
        <v>30000000</v>
      </c>
      <c r="H67" s="57" t="s">
        <v>9</v>
      </c>
      <c r="I67" s="57" t="s">
        <v>11</v>
      </c>
      <c r="J67" s="128"/>
      <c r="K67" s="128"/>
      <c r="L67" s="111" t="s">
        <v>67</v>
      </c>
    </row>
    <row r="68" spans="1:24" s="61" customFormat="1" ht="14.25" customHeight="1">
      <c r="A68" s="189"/>
      <c r="B68" s="190"/>
      <c r="C68" s="184" t="s">
        <v>17</v>
      </c>
      <c r="D68" s="284"/>
      <c r="E68" s="284"/>
      <c r="F68" s="284"/>
      <c r="G68" s="186"/>
      <c r="H68" s="187"/>
      <c r="I68" s="184"/>
      <c r="J68" s="284"/>
      <c r="K68" s="284"/>
      <c r="L68" s="287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</row>
    <row r="69" spans="1:24" s="61" customFormat="1" ht="15" customHeight="1">
      <c r="A69" s="219" t="s">
        <v>64</v>
      </c>
      <c r="B69" s="136"/>
      <c r="C69" s="134"/>
      <c r="D69" s="134"/>
      <c r="E69" s="175"/>
      <c r="F69" s="136"/>
      <c r="G69" s="135"/>
      <c r="H69" s="126"/>
      <c r="I69" s="126"/>
      <c r="J69" s="248"/>
      <c r="K69" s="136"/>
      <c r="L69" s="244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</row>
    <row r="70" spans="1:24" s="61" customFormat="1" ht="15" customHeight="1">
      <c r="A70" s="189"/>
      <c r="B70" s="190"/>
      <c r="C70" s="184" t="s">
        <v>75</v>
      </c>
      <c r="D70" s="284"/>
      <c r="E70" s="284"/>
      <c r="F70" s="284"/>
      <c r="G70" s="186"/>
      <c r="H70" s="187"/>
      <c r="I70" s="184"/>
      <c r="J70" s="284"/>
      <c r="K70" s="284"/>
      <c r="L70" s="287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</row>
    <row r="71" spans="1:12" s="61" customFormat="1" ht="15">
      <c r="A71" s="89" t="s">
        <v>112</v>
      </c>
      <c r="B71" s="215"/>
      <c r="C71" s="156">
        <v>43037</v>
      </c>
      <c r="D71" s="163">
        <v>43037</v>
      </c>
      <c r="E71" s="163">
        <v>43040</v>
      </c>
      <c r="F71" s="128"/>
      <c r="G71" s="291">
        <v>27250000</v>
      </c>
      <c r="H71" s="57" t="s">
        <v>9</v>
      </c>
      <c r="I71" s="57" t="s">
        <v>128</v>
      </c>
      <c r="J71" s="128"/>
      <c r="K71" s="128"/>
      <c r="L71" s="111" t="s">
        <v>88</v>
      </c>
    </row>
    <row r="72" spans="1:12" s="61" customFormat="1" ht="15">
      <c r="A72" s="89" t="s">
        <v>99</v>
      </c>
      <c r="B72" s="215"/>
      <c r="C72" s="156">
        <v>43037</v>
      </c>
      <c r="D72" s="163">
        <v>43040</v>
      </c>
      <c r="E72" s="163">
        <v>43042</v>
      </c>
      <c r="F72" s="128"/>
      <c r="G72" s="291">
        <v>28390000</v>
      </c>
      <c r="H72" s="57" t="s">
        <v>9</v>
      </c>
      <c r="I72" s="57" t="s">
        <v>84</v>
      </c>
      <c r="J72" s="128"/>
      <c r="K72" s="128"/>
      <c r="L72" s="111" t="s">
        <v>66</v>
      </c>
    </row>
    <row r="73" spans="1:12" s="253" customFormat="1" ht="15">
      <c r="A73" s="89" t="s">
        <v>132</v>
      </c>
      <c r="B73" s="300"/>
      <c r="C73" s="301">
        <v>43041</v>
      </c>
      <c r="D73" s="289">
        <v>43042</v>
      </c>
      <c r="E73" s="289">
        <v>43046</v>
      </c>
      <c r="F73" s="252"/>
      <c r="G73" s="291">
        <v>36750000</v>
      </c>
      <c r="H73" s="57" t="s">
        <v>9</v>
      </c>
      <c r="I73" s="57" t="s">
        <v>82</v>
      </c>
      <c r="J73" s="252"/>
      <c r="K73" s="252"/>
      <c r="L73" s="111" t="s">
        <v>70</v>
      </c>
    </row>
    <row r="74" spans="1:12" s="253" customFormat="1" ht="15">
      <c r="A74" s="89" t="s">
        <v>106</v>
      </c>
      <c r="B74" s="300"/>
      <c r="C74" s="301">
        <v>43038</v>
      </c>
      <c r="D74" s="289">
        <v>43039</v>
      </c>
      <c r="E74" s="289">
        <v>43047</v>
      </c>
      <c r="F74" s="252"/>
      <c r="G74" s="291">
        <v>42700000</v>
      </c>
      <c r="H74" s="57" t="s">
        <v>9</v>
      </c>
      <c r="I74" s="57" t="s">
        <v>83</v>
      </c>
      <c r="J74" s="252"/>
      <c r="K74" s="252"/>
      <c r="L74" s="111" t="s">
        <v>66</v>
      </c>
    </row>
    <row r="75" spans="1:12" s="253" customFormat="1" ht="15">
      <c r="A75" s="89" t="s">
        <v>117</v>
      </c>
      <c r="B75" s="300"/>
      <c r="C75" s="301">
        <v>43048</v>
      </c>
      <c r="D75" s="289">
        <v>43049</v>
      </c>
      <c r="E75" s="289">
        <v>43051</v>
      </c>
      <c r="F75" s="252"/>
      <c r="G75" s="291">
        <v>19500000</v>
      </c>
      <c r="H75" s="57" t="s">
        <v>9</v>
      </c>
      <c r="I75" s="57" t="s">
        <v>11</v>
      </c>
      <c r="J75" s="252"/>
      <c r="K75" s="252"/>
      <c r="L75" s="111" t="s">
        <v>155</v>
      </c>
    </row>
    <row r="76" spans="1:12" s="253" customFormat="1" ht="15">
      <c r="A76" s="89" t="s">
        <v>105</v>
      </c>
      <c r="B76" s="300"/>
      <c r="C76" s="301">
        <v>43038</v>
      </c>
      <c r="D76" s="289">
        <v>43046</v>
      </c>
      <c r="E76" s="289">
        <v>43049</v>
      </c>
      <c r="F76" s="252"/>
      <c r="G76" s="291">
        <v>34000000</v>
      </c>
      <c r="H76" s="57" t="s">
        <v>9</v>
      </c>
      <c r="I76" s="57" t="s">
        <v>90</v>
      </c>
      <c r="J76" s="252"/>
      <c r="K76" s="252"/>
      <c r="L76" s="111" t="s">
        <v>66</v>
      </c>
    </row>
    <row r="77" spans="1:12" s="253" customFormat="1" ht="15">
      <c r="A77" s="89" t="s">
        <v>159</v>
      </c>
      <c r="B77" s="300"/>
      <c r="C77" s="301">
        <v>43055</v>
      </c>
      <c r="D77" s="289">
        <v>43056</v>
      </c>
      <c r="E77" s="416">
        <v>43057</v>
      </c>
      <c r="F77" s="252"/>
      <c r="G77" s="291">
        <v>20000000</v>
      </c>
      <c r="H77" s="57" t="s">
        <v>9</v>
      </c>
      <c r="I77" s="57" t="s">
        <v>182</v>
      </c>
      <c r="J77" s="252"/>
      <c r="K77" s="252"/>
      <c r="L77" s="111" t="s">
        <v>66</v>
      </c>
    </row>
    <row r="78" spans="1:12" s="253" customFormat="1" ht="15">
      <c r="A78" s="89" t="s">
        <v>153</v>
      </c>
      <c r="B78" s="300"/>
      <c r="C78" s="301">
        <v>43054</v>
      </c>
      <c r="D78" s="289">
        <v>43059</v>
      </c>
      <c r="E78" s="289">
        <v>43060</v>
      </c>
      <c r="F78" s="252"/>
      <c r="G78" s="291">
        <v>20000000</v>
      </c>
      <c r="H78" s="57" t="s">
        <v>9</v>
      </c>
      <c r="I78" s="57" t="s">
        <v>11</v>
      </c>
      <c r="J78" s="252"/>
      <c r="K78" s="252"/>
      <c r="L78" s="111" t="s">
        <v>69</v>
      </c>
    </row>
    <row r="79" spans="1:24" s="61" customFormat="1" ht="15">
      <c r="A79" s="189"/>
      <c r="B79" s="190"/>
      <c r="C79" s="184" t="s">
        <v>19</v>
      </c>
      <c r="D79" s="284"/>
      <c r="E79" s="284"/>
      <c r="F79" s="284"/>
      <c r="G79" s="186"/>
      <c r="H79" s="187"/>
      <c r="I79" s="184"/>
      <c r="J79" s="284"/>
      <c r="K79" s="284"/>
      <c r="L79" s="287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</row>
    <row r="80" spans="1:24" s="61" customFormat="1" ht="15" customHeight="1">
      <c r="A80" s="141" t="s">
        <v>64</v>
      </c>
      <c r="B80" s="409"/>
      <c r="C80" s="172"/>
      <c r="D80" s="172"/>
      <c r="E80" s="176"/>
      <c r="F80" s="172"/>
      <c r="G80" s="172"/>
      <c r="H80" s="172"/>
      <c r="I80" s="172"/>
      <c r="J80" s="172"/>
      <c r="K80" s="172"/>
      <c r="L80" s="17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</row>
    <row r="81" spans="1:24" s="61" customFormat="1" ht="15" customHeight="1">
      <c r="A81" s="141"/>
      <c r="B81" s="409"/>
      <c r="C81" s="172"/>
      <c r="D81" s="172"/>
      <c r="E81" s="176"/>
      <c r="F81" s="172"/>
      <c r="G81" s="172"/>
      <c r="H81" s="172"/>
      <c r="I81" s="172"/>
      <c r="J81" s="172"/>
      <c r="K81" s="172"/>
      <c r="L81" s="17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</row>
    <row r="82" spans="1:24" s="61" customFormat="1" ht="15" customHeight="1">
      <c r="A82" s="89"/>
      <c r="B82" s="188" t="s">
        <v>41</v>
      </c>
      <c r="C82" s="276"/>
      <c r="D82" s="248"/>
      <c r="E82" s="248"/>
      <c r="F82" s="248"/>
      <c r="G82" s="248"/>
      <c r="H82" s="86"/>
      <c r="I82" s="86"/>
      <c r="J82" s="248"/>
      <c r="K82" s="177"/>
      <c r="L82" s="207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</row>
    <row r="83" spans="1:24" s="61" customFormat="1" ht="15" customHeight="1">
      <c r="A83" s="189"/>
      <c r="B83" s="183"/>
      <c r="C83" s="184" t="s">
        <v>20</v>
      </c>
      <c r="D83" s="284"/>
      <c r="E83" s="284"/>
      <c r="F83" s="284"/>
      <c r="G83" s="186"/>
      <c r="H83" s="187"/>
      <c r="I83" s="184"/>
      <c r="J83" s="284"/>
      <c r="K83" s="206"/>
      <c r="L83" s="242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</row>
    <row r="84" spans="1:13" s="61" customFormat="1" ht="15" customHeight="1">
      <c r="A84" s="89" t="s">
        <v>136</v>
      </c>
      <c r="B84" s="252"/>
      <c r="C84" s="301">
        <v>43045</v>
      </c>
      <c r="D84" s="289">
        <v>43045</v>
      </c>
      <c r="E84" s="289">
        <v>43049</v>
      </c>
      <c r="F84" s="313"/>
      <c r="G84" s="313">
        <v>35450000</v>
      </c>
      <c r="H84" s="14" t="s">
        <v>9</v>
      </c>
      <c r="I84" s="312" t="s">
        <v>81</v>
      </c>
      <c r="J84" s="252"/>
      <c r="K84" s="252"/>
      <c r="L84" s="111" t="s">
        <v>74</v>
      </c>
      <c r="M84" s="169"/>
    </row>
    <row r="85" spans="1:24" s="61" customFormat="1" ht="15" customHeight="1">
      <c r="A85" s="189"/>
      <c r="B85" s="190"/>
      <c r="C85" s="184" t="s">
        <v>21</v>
      </c>
      <c r="D85" s="284"/>
      <c r="E85" s="284"/>
      <c r="F85" s="284"/>
      <c r="G85" s="186"/>
      <c r="H85" s="187"/>
      <c r="I85" s="184"/>
      <c r="J85" s="284"/>
      <c r="K85" s="284"/>
      <c r="L85" s="287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</row>
    <row r="86" spans="1:13" s="61" customFormat="1" ht="15" customHeight="1">
      <c r="A86" s="89" t="s">
        <v>105</v>
      </c>
      <c r="B86" s="128"/>
      <c r="C86" s="156">
        <v>43037</v>
      </c>
      <c r="D86" s="163">
        <v>43037</v>
      </c>
      <c r="E86" s="163">
        <v>43039</v>
      </c>
      <c r="F86" s="98"/>
      <c r="G86" s="98">
        <v>45600000</v>
      </c>
      <c r="H86" s="14" t="s">
        <v>9</v>
      </c>
      <c r="I86" s="57" t="s">
        <v>11</v>
      </c>
      <c r="J86" s="128"/>
      <c r="K86" s="322"/>
      <c r="L86" s="122" t="s">
        <v>67</v>
      </c>
      <c r="M86" s="294"/>
    </row>
    <row r="87" spans="1:13" s="61" customFormat="1" ht="15" customHeight="1">
      <c r="A87" s="89" t="s">
        <v>119</v>
      </c>
      <c r="B87" s="128"/>
      <c r="C87" s="156">
        <v>43038</v>
      </c>
      <c r="D87" s="163">
        <v>43040</v>
      </c>
      <c r="E87" s="163">
        <v>43042</v>
      </c>
      <c r="F87" s="98"/>
      <c r="G87" s="98">
        <v>44530000</v>
      </c>
      <c r="H87" s="14" t="s">
        <v>9</v>
      </c>
      <c r="I87" s="57" t="s">
        <v>78</v>
      </c>
      <c r="J87" s="128"/>
      <c r="K87" s="322"/>
      <c r="L87" s="122" t="s">
        <v>66</v>
      </c>
      <c r="M87" s="294"/>
    </row>
    <row r="88" spans="1:13" s="61" customFormat="1" ht="15" customHeight="1">
      <c r="A88" s="89" t="s">
        <v>114</v>
      </c>
      <c r="B88" s="128"/>
      <c r="C88" s="156">
        <v>43039</v>
      </c>
      <c r="D88" s="163">
        <v>43042</v>
      </c>
      <c r="E88" s="163">
        <v>43044</v>
      </c>
      <c r="F88" s="98"/>
      <c r="G88" s="98">
        <v>45600000</v>
      </c>
      <c r="H88" s="14" t="s">
        <v>9</v>
      </c>
      <c r="I88" s="57" t="s">
        <v>11</v>
      </c>
      <c r="J88" s="128"/>
      <c r="K88" s="322"/>
      <c r="L88" s="122" t="s">
        <v>67</v>
      </c>
      <c r="M88" s="294"/>
    </row>
    <row r="89" spans="1:13" s="61" customFormat="1" ht="15" customHeight="1">
      <c r="A89" s="89" t="s">
        <v>120</v>
      </c>
      <c r="B89" s="128"/>
      <c r="C89" s="156">
        <v>43041</v>
      </c>
      <c r="D89" s="163">
        <v>43044</v>
      </c>
      <c r="E89" s="163">
        <v>43046</v>
      </c>
      <c r="F89" s="98"/>
      <c r="G89" s="98">
        <v>24644000</v>
      </c>
      <c r="H89" s="14" t="s">
        <v>9</v>
      </c>
      <c r="I89" s="57" t="s">
        <v>11</v>
      </c>
      <c r="J89" s="128"/>
      <c r="K89" s="322"/>
      <c r="L89" s="122" t="s">
        <v>67</v>
      </c>
      <c r="M89" s="294"/>
    </row>
    <row r="90" spans="1:13" s="253" customFormat="1" ht="15" customHeight="1">
      <c r="A90" s="89" t="s">
        <v>137</v>
      </c>
      <c r="B90" s="252"/>
      <c r="C90" s="301">
        <v>43044</v>
      </c>
      <c r="D90" s="289">
        <v>43049</v>
      </c>
      <c r="E90" s="289">
        <v>43050</v>
      </c>
      <c r="F90" s="313"/>
      <c r="G90" s="313">
        <v>29700000</v>
      </c>
      <c r="H90" s="14" t="s">
        <v>9</v>
      </c>
      <c r="I90" s="312" t="s">
        <v>11</v>
      </c>
      <c r="J90" s="252"/>
      <c r="K90" s="252"/>
      <c r="L90" s="111" t="s">
        <v>67</v>
      </c>
      <c r="M90" s="294"/>
    </row>
    <row r="91" spans="1:13" s="253" customFormat="1" ht="15" customHeight="1">
      <c r="A91" s="89" t="s">
        <v>138</v>
      </c>
      <c r="B91" s="252"/>
      <c r="C91" s="301">
        <v>43041</v>
      </c>
      <c r="D91" s="289">
        <v>43050</v>
      </c>
      <c r="E91" s="289">
        <v>43052</v>
      </c>
      <c r="F91" s="313"/>
      <c r="G91" s="313">
        <v>47000000</v>
      </c>
      <c r="H91" s="14" t="s">
        <v>9</v>
      </c>
      <c r="I91" s="312" t="s">
        <v>11</v>
      </c>
      <c r="J91" s="252"/>
      <c r="K91" s="252"/>
      <c r="L91" s="111" t="s">
        <v>67</v>
      </c>
      <c r="M91" s="294"/>
    </row>
    <row r="92" spans="1:13" s="253" customFormat="1" ht="15" customHeight="1">
      <c r="A92" s="89" t="s">
        <v>157</v>
      </c>
      <c r="B92" s="252"/>
      <c r="C92" s="301">
        <v>43051</v>
      </c>
      <c r="D92" s="163">
        <v>43052</v>
      </c>
      <c r="E92" s="163">
        <v>43054</v>
      </c>
      <c r="F92" s="313"/>
      <c r="G92" s="313">
        <v>44000000</v>
      </c>
      <c r="H92" s="14" t="s">
        <v>9</v>
      </c>
      <c r="I92" s="312" t="s">
        <v>78</v>
      </c>
      <c r="J92" s="252"/>
      <c r="K92" s="252"/>
      <c r="L92" s="111" t="s">
        <v>66</v>
      </c>
      <c r="M92" s="294"/>
    </row>
    <row r="93" spans="1:13" s="253" customFormat="1" ht="15" customHeight="1">
      <c r="A93" s="89" t="s">
        <v>160</v>
      </c>
      <c r="B93" s="252"/>
      <c r="C93" s="301">
        <v>43054</v>
      </c>
      <c r="D93" s="163">
        <v>43055</v>
      </c>
      <c r="E93" s="163">
        <v>43058</v>
      </c>
      <c r="F93" s="313"/>
      <c r="G93" s="313">
        <v>40000000</v>
      </c>
      <c r="H93" s="14" t="s">
        <v>9</v>
      </c>
      <c r="I93" s="312" t="s">
        <v>11</v>
      </c>
      <c r="J93" s="252"/>
      <c r="K93" s="252"/>
      <c r="L93" s="111" t="s">
        <v>66</v>
      </c>
      <c r="M93" s="294"/>
    </row>
    <row r="94" spans="1:24" s="61" customFormat="1" ht="15">
      <c r="A94" s="189"/>
      <c r="B94" s="190"/>
      <c r="C94" s="184" t="s">
        <v>58</v>
      </c>
      <c r="D94" s="284"/>
      <c r="E94" s="284"/>
      <c r="F94" s="284"/>
      <c r="G94" s="186"/>
      <c r="H94" s="187"/>
      <c r="I94" s="184"/>
      <c r="J94" s="284"/>
      <c r="K94" s="284"/>
      <c r="L94" s="287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</row>
    <row r="95" spans="1:24" ht="15" customHeight="1">
      <c r="A95" s="141" t="s">
        <v>64</v>
      </c>
      <c r="B95" s="248"/>
      <c r="C95" s="120"/>
      <c r="D95" s="97"/>
      <c r="E95" s="97"/>
      <c r="F95" s="248"/>
      <c r="G95" s="98"/>
      <c r="H95" s="14"/>
      <c r="I95" s="100"/>
      <c r="J95" s="312"/>
      <c r="K95" s="248"/>
      <c r="L95" s="209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</row>
    <row r="96" spans="1:24" s="61" customFormat="1" ht="15" customHeight="1">
      <c r="A96" s="189"/>
      <c r="B96" s="190"/>
      <c r="C96" s="184" t="s">
        <v>22</v>
      </c>
      <c r="D96" s="284"/>
      <c r="E96" s="284"/>
      <c r="F96" s="284"/>
      <c r="G96" s="186"/>
      <c r="H96" s="187"/>
      <c r="I96" s="184"/>
      <c r="J96" s="284"/>
      <c r="K96" s="284"/>
      <c r="L96" s="287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</row>
    <row r="97" spans="1:13" s="253" customFormat="1" ht="15" customHeight="1">
      <c r="A97" s="89" t="s">
        <v>139</v>
      </c>
      <c r="B97" s="252"/>
      <c r="C97" s="301">
        <v>43043</v>
      </c>
      <c r="D97" s="163">
        <v>43043</v>
      </c>
      <c r="E97" s="163">
        <v>43056</v>
      </c>
      <c r="F97" s="313">
        <v>27030000</v>
      </c>
      <c r="G97" s="313"/>
      <c r="H97" s="14" t="s">
        <v>140</v>
      </c>
      <c r="I97" s="312" t="s">
        <v>141</v>
      </c>
      <c r="J97" s="252"/>
      <c r="K97" s="252"/>
      <c r="L97" s="111" t="s">
        <v>98</v>
      </c>
      <c r="M97" s="294"/>
    </row>
    <row r="98" spans="1:24" ht="15" customHeight="1">
      <c r="A98" s="189"/>
      <c r="B98" s="190"/>
      <c r="C98" s="184" t="s">
        <v>51</v>
      </c>
      <c r="D98" s="284"/>
      <c r="E98" s="284"/>
      <c r="F98" s="284"/>
      <c r="G98" s="186"/>
      <c r="H98" s="187"/>
      <c r="I98" s="184"/>
      <c r="J98" s="284"/>
      <c r="K98" s="240"/>
      <c r="L98" s="221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</row>
    <row r="99" spans="1:24" ht="15" customHeight="1">
      <c r="A99" s="141" t="s">
        <v>64</v>
      </c>
      <c r="B99" s="248"/>
      <c r="C99" s="156"/>
      <c r="D99" s="163"/>
      <c r="E99" s="163"/>
      <c r="F99" s="98"/>
      <c r="G99" s="98"/>
      <c r="H99" s="14"/>
      <c r="I99" s="100"/>
      <c r="J99" s="128"/>
      <c r="K99" s="241"/>
      <c r="L99" s="222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</row>
    <row r="100" spans="1:24" ht="15" customHeight="1">
      <c r="A100" s="189"/>
      <c r="B100" s="190"/>
      <c r="C100" s="184" t="s">
        <v>35</v>
      </c>
      <c r="D100" s="284"/>
      <c r="E100" s="284"/>
      <c r="F100" s="284"/>
      <c r="G100" s="186"/>
      <c r="H100" s="187"/>
      <c r="I100" s="184"/>
      <c r="J100" s="284"/>
      <c r="K100" s="284"/>
      <c r="L100" s="221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</row>
    <row r="101" spans="1:13" s="61" customFormat="1" ht="15" customHeight="1">
      <c r="A101" s="141" t="s">
        <v>64</v>
      </c>
      <c r="B101" s="248"/>
      <c r="C101" s="156"/>
      <c r="D101" s="163"/>
      <c r="E101" s="163"/>
      <c r="F101" s="98"/>
      <c r="G101" s="98"/>
      <c r="H101" s="14"/>
      <c r="I101" s="100"/>
      <c r="J101" s="128"/>
      <c r="K101" s="322"/>
      <c r="L101" s="247"/>
      <c r="M101" s="169"/>
    </row>
    <row r="102" spans="1:24" ht="15" customHeight="1">
      <c r="A102" s="189"/>
      <c r="B102" s="190"/>
      <c r="C102" s="184" t="s">
        <v>36</v>
      </c>
      <c r="D102" s="284"/>
      <c r="E102" s="284"/>
      <c r="F102" s="284"/>
      <c r="G102" s="186"/>
      <c r="H102" s="187"/>
      <c r="I102" s="184"/>
      <c r="J102" s="284"/>
      <c r="K102" s="284"/>
      <c r="L102" s="287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</row>
    <row r="103" spans="1:24" ht="15" customHeight="1">
      <c r="A103" s="141" t="s">
        <v>64</v>
      </c>
      <c r="B103" s="15"/>
      <c r="C103" s="15"/>
      <c r="D103" s="123"/>
      <c r="E103" s="15"/>
      <c r="F103" s="98"/>
      <c r="G103" s="18"/>
      <c r="H103" s="14"/>
      <c r="I103" s="14"/>
      <c r="J103" s="248"/>
      <c r="K103" s="248"/>
      <c r="L103" s="122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</row>
    <row r="104" spans="1:24" ht="15" customHeight="1">
      <c r="A104" s="189"/>
      <c r="B104" s="190"/>
      <c r="C104" s="184" t="s">
        <v>37</v>
      </c>
      <c r="D104" s="284"/>
      <c r="E104" s="284"/>
      <c r="F104" s="284"/>
      <c r="G104" s="186"/>
      <c r="H104" s="187"/>
      <c r="I104" s="184"/>
      <c r="J104" s="284"/>
      <c r="K104" s="284"/>
      <c r="L104" s="287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</row>
    <row r="105" spans="1:24" ht="15" customHeight="1">
      <c r="A105" s="141" t="s">
        <v>64</v>
      </c>
      <c r="B105" s="248"/>
      <c r="C105" s="142"/>
      <c r="D105" s="142"/>
      <c r="E105" s="171"/>
      <c r="F105" s="248"/>
      <c r="G105" s="248"/>
      <c r="H105" s="248"/>
      <c r="I105" s="248"/>
      <c r="J105" s="248"/>
      <c r="K105" s="248"/>
      <c r="L105" s="132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</row>
    <row r="106" spans="1:24" ht="15" customHeight="1">
      <c r="A106" s="189"/>
      <c r="B106" s="190"/>
      <c r="C106" s="184" t="s">
        <v>38</v>
      </c>
      <c r="D106" s="284"/>
      <c r="E106" s="284"/>
      <c r="F106" s="284"/>
      <c r="G106" s="186"/>
      <c r="H106" s="187"/>
      <c r="I106" s="184"/>
      <c r="J106" s="284"/>
      <c r="K106" s="284"/>
      <c r="L106" s="287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</row>
    <row r="107" spans="1:24" ht="15" customHeight="1">
      <c r="A107" s="141" t="s">
        <v>64</v>
      </c>
      <c r="B107" s="248"/>
      <c r="C107" s="142"/>
      <c r="D107" s="142"/>
      <c r="E107" s="171"/>
      <c r="F107" s="248"/>
      <c r="G107" s="248"/>
      <c r="H107" s="248"/>
      <c r="I107" s="248"/>
      <c r="J107" s="248"/>
      <c r="K107" s="248"/>
      <c r="L107" s="106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</row>
    <row r="108" spans="1:24" ht="15" customHeight="1">
      <c r="A108" s="189"/>
      <c r="B108" s="190"/>
      <c r="C108" s="184" t="s">
        <v>23</v>
      </c>
      <c r="D108" s="284"/>
      <c r="E108" s="284"/>
      <c r="F108" s="284"/>
      <c r="G108" s="186"/>
      <c r="H108" s="187"/>
      <c r="I108" s="184"/>
      <c r="J108" s="284"/>
      <c r="K108" s="284"/>
      <c r="L108" s="221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</row>
    <row r="109" spans="1:13" s="253" customFormat="1" ht="15" customHeight="1">
      <c r="A109" s="89" t="s">
        <v>143</v>
      </c>
      <c r="B109" s="252"/>
      <c r="C109" s="301">
        <v>43049</v>
      </c>
      <c r="D109" s="163">
        <v>43049</v>
      </c>
      <c r="E109" s="163">
        <v>43055</v>
      </c>
      <c r="F109" s="313">
        <v>7000000</v>
      </c>
      <c r="G109" s="313"/>
      <c r="H109" s="14" t="s">
        <v>140</v>
      </c>
      <c r="I109" s="312" t="s">
        <v>11</v>
      </c>
      <c r="J109" s="252"/>
      <c r="K109" s="252"/>
      <c r="L109" s="111" t="s">
        <v>15</v>
      </c>
      <c r="M109" s="294"/>
    </row>
    <row r="110" spans="1:13" s="61" customFormat="1" ht="15" customHeight="1">
      <c r="A110" s="89"/>
      <c r="B110" s="248"/>
      <c r="C110" s="156"/>
      <c r="D110" s="163"/>
      <c r="E110" s="163"/>
      <c r="F110" s="98"/>
      <c r="G110" s="98"/>
      <c r="H110" s="14"/>
      <c r="I110" s="100"/>
      <c r="J110" s="128"/>
      <c r="K110" s="322"/>
      <c r="L110" s="122"/>
      <c r="M110" s="169"/>
    </row>
    <row r="111" spans="1:24" ht="15" customHeight="1">
      <c r="A111" s="174"/>
      <c r="B111" s="119"/>
      <c r="C111" s="237"/>
      <c r="D111" s="237"/>
      <c r="E111" s="237"/>
      <c r="F111" s="237"/>
      <c r="G111" s="119"/>
      <c r="H111" s="119"/>
      <c r="I111" s="119"/>
      <c r="J111" s="119"/>
      <c r="K111" s="216"/>
      <c r="L111" s="217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</row>
    <row r="112" spans="13:24" ht="15" customHeight="1"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</row>
    <row r="113" spans="13:24" ht="15" customHeight="1"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</row>
    <row r="114" spans="13:24" ht="15" customHeight="1"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</row>
    <row r="115" spans="13:24" ht="15" customHeight="1"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</row>
    <row r="116" spans="13:24" ht="15" customHeight="1"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</row>
    <row r="117" spans="13:24" ht="15" customHeight="1"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</row>
    <row r="118" spans="13:24" ht="15" customHeight="1"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</row>
    <row r="119" spans="13:24" ht="15" customHeight="1"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</row>
    <row r="120" spans="13:24" ht="15" customHeight="1"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</row>
    <row r="121" spans="12:24" ht="15" customHeight="1">
      <c r="L121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</row>
    <row r="122" spans="12:24" ht="15" customHeight="1">
      <c r="L122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</row>
    <row r="123" spans="12:24" ht="15" customHeight="1">
      <c r="L12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</row>
    <row r="124" spans="12:24" ht="15" customHeight="1">
      <c r="L124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</row>
    <row r="125" spans="12:24" ht="15" customHeight="1">
      <c r="L125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</row>
    <row r="126" spans="12:24" ht="15" customHeight="1">
      <c r="L126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</row>
    <row r="127" spans="12:24" ht="15" customHeight="1">
      <c r="L127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</row>
    <row r="128" spans="12:24" ht="15" customHeight="1">
      <c r="L128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</row>
    <row r="129" spans="12:24" ht="15" customHeight="1">
      <c r="L129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</row>
    <row r="130" spans="12:24" ht="15" customHeight="1">
      <c r="L130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</row>
    <row r="131" spans="12:24" ht="15" customHeight="1">
      <c r="L131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</row>
    <row r="132" spans="12:24" ht="15" customHeight="1">
      <c r="L132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</row>
    <row r="133" spans="12:24" ht="15" customHeight="1">
      <c r="L1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</row>
    <row r="134" spans="12:24" ht="15" customHeight="1">
      <c r="L134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</row>
    <row r="135" spans="12:24" ht="15" customHeight="1">
      <c r="L135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</row>
    <row r="136" spans="12:24" ht="15" customHeight="1">
      <c r="L136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</row>
    <row r="137" spans="12:24" ht="15" customHeight="1">
      <c r="L137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</row>
    <row r="138" spans="12:24" ht="15" customHeight="1">
      <c r="L138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</row>
    <row r="139" spans="12:24" ht="15" customHeight="1">
      <c r="L139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</row>
    <row r="140" spans="12:24" ht="15" customHeight="1">
      <c r="L140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</row>
    <row r="141" spans="12:24" ht="15" customHeight="1">
      <c r="L141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</row>
    <row r="142" spans="12:24" ht="15" customHeight="1">
      <c r="L142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</row>
    <row r="143" spans="12:24" ht="15" customHeight="1">
      <c r="L14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</row>
    <row r="144" spans="12:24" ht="15" customHeight="1">
      <c r="L144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</row>
    <row r="145" spans="12:24" ht="15" customHeight="1">
      <c r="L145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</row>
    <row r="146" spans="12:24" ht="15" customHeight="1">
      <c r="L146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</row>
    <row r="147" spans="12:24" ht="15" customHeight="1">
      <c r="L147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</row>
    <row r="148" spans="12:24" ht="15" customHeight="1">
      <c r="L148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</row>
    <row r="149" spans="12:24" ht="15" customHeight="1">
      <c r="L149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</row>
    <row r="150" spans="12:24" ht="15" customHeight="1">
      <c r="L150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</row>
    <row r="151" spans="12:24" ht="15" customHeight="1">
      <c r="L151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</row>
    <row r="152" spans="12:24" ht="15" customHeight="1">
      <c r="L152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</row>
    <row r="153" spans="12:24" ht="15" customHeight="1">
      <c r="L15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</row>
    <row r="154" spans="12:24" ht="15" customHeight="1">
      <c r="L154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</row>
    <row r="155" spans="12:24" ht="15" customHeight="1">
      <c r="L155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</row>
    <row r="156" spans="12:24" ht="15" customHeight="1">
      <c r="L156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</row>
    <row r="157" spans="12:24" ht="15" customHeight="1">
      <c r="L157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</row>
    <row r="158" spans="12:24" ht="15" customHeight="1">
      <c r="L158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</row>
    <row r="159" spans="12:24" ht="15" customHeight="1">
      <c r="L159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</row>
    <row r="160" spans="12:24" ht="15" customHeight="1">
      <c r="L160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</row>
    <row r="161" spans="12:24" ht="15" customHeight="1">
      <c r="L161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</row>
    <row r="162" spans="12:24" ht="15" customHeight="1">
      <c r="L162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</row>
    <row r="163" spans="12:24" ht="15" customHeight="1">
      <c r="L16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</row>
    <row r="164" spans="12:24" ht="15" customHeight="1">
      <c r="L164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</row>
    <row r="165" spans="12:24" ht="15" customHeight="1">
      <c r="L165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</row>
    <row r="166" spans="12:24" ht="15" customHeight="1">
      <c r="L166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</row>
    <row r="167" spans="12:24" ht="15" customHeight="1">
      <c r="L167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</row>
    <row r="168" spans="12:24" ht="15" customHeight="1">
      <c r="L168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</row>
    <row r="169" spans="12:24" ht="15" customHeight="1">
      <c r="L169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</row>
    <row r="170" spans="12:24" ht="15" customHeight="1">
      <c r="L170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</row>
    <row r="171" spans="12:24" ht="15" customHeight="1">
      <c r="L171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</row>
    <row r="172" spans="12:24" ht="15" customHeight="1">
      <c r="L172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</row>
    <row r="173" spans="12:24" ht="15" customHeight="1">
      <c r="L17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</row>
    <row r="174" spans="12:24" ht="15" customHeight="1">
      <c r="L174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</row>
    <row r="175" spans="12:24" ht="15" customHeight="1">
      <c r="L175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</row>
    <row r="176" spans="12:24" ht="15" customHeight="1">
      <c r="L176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</row>
    <row r="177" spans="12:24" ht="15" customHeight="1">
      <c r="L177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</row>
    <row r="178" spans="12:24" ht="15" customHeight="1">
      <c r="L178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</row>
    <row r="179" spans="12:24" ht="15" customHeight="1">
      <c r="L179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</row>
    <row r="180" spans="12:24" ht="15" customHeight="1">
      <c r="L180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</row>
    <row r="181" spans="12:24" ht="15" customHeight="1">
      <c r="L181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</row>
    <row r="182" spans="12:24" ht="15" customHeight="1">
      <c r="L182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</row>
    <row r="183" spans="12:24" ht="15" customHeight="1">
      <c r="L18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</row>
    <row r="184" spans="12:24" ht="15" customHeight="1">
      <c r="L184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</row>
    <row r="185" spans="12:24" ht="15" customHeight="1">
      <c r="L185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</row>
    <row r="186" spans="12:24" ht="15" customHeight="1">
      <c r="L186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</row>
    <row r="187" spans="12:24" ht="15" customHeight="1">
      <c r="L187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</row>
    <row r="188" spans="12:24" ht="15" customHeight="1">
      <c r="L188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</row>
    <row r="189" spans="12:24" ht="15" customHeight="1">
      <c r="L189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</row>
    <row r="190" spans="12:24" ht="15" customHeight="1">
      <c r="L190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</row>
    <row r="191" spans="12:24" ht="15" customHeight="1">
      <c r="L191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</row>
    <row r="192" spans="12:24" ht="15" customHeight="1">
      <c r="L192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</row>
    <row r="193" spans="12:24" ht="15" customHeight="1">
      <c r="L19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</row>
    <row r="194" spans="12:24" ht="15" customHeight="1">
      <c r="L194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</row>
    <row r="195" spans="12:24" ht="15" customHeight="1">
      <c r="L195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</row>
    <row r="196" spans="12:24" ht="15" customHeight="1">
      <c r="L196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</row>
    <row r="197" spans="12:24" ht="15" customHeight="1">
      <c r="L197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</row>
    <row r="198" spans="12:24" ht="15" customHeight="1">
      <c r="L198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</row>
    <row r="199" spans="12:24" ht="15" customHeight="1">
      <c r="L199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</row>
    <row r="200" ht="15" customHeight="1">
      <c r="L200"/>
    </row>
    <row r="201" ht="15" customHeight="1">
      <c r="L201"/>
    </row>
  </sheetData>
  <sheetProtection password="F66E" sheet="1"/>
  <mergeCells count="4">
    <mergeCell ref="C1:L1"/>
    <mergeCell ref="C2:L2"/>
    <mergeCell ref="C3:L3"/>
    <mergeCell ref="C4:L4"/>
  </mergeCells>
  <printOptions/>
  <pageMargins left="0.5118110236220472" right="0.5118110236220472" top="0.7874015748031497" bottom="0.7874015748031497" header="0.31496062992125984" footer="0.31496062992125984"/>
  <pageSetup fitToHeight="3" horizontalDpi="600" verticalDpi="600" orientation="landscape" paperSize="9" scale="83" r:id="rId2"/>
  <rowBreaks count="2" manualBreakCount="2">
    <brk id="43" max="11" man="1"/>
    <brk id="81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Rosangela Bombonato</cp:lastModifiedBy>
  <cp:lastPrinted>2017-11-22T16:01:28Z</cp:lastPrinted>
  <dcterms:created xsi:type="dcterms:W3CDTF">2011-07-20T14:20:00Z</dcterms:created>
  <dcterms:modified xsi:type="dcterms:W3CDTF">2017-11-24T11:16:07Z</dcterms:modified>
  <cp:category/>
  <cp:version/>
  <cp:contentType/>
  <cp:contentStatus/>
</cp:coreProperties>
</file>