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275" activeTab="0"/>
  </bookViews>
  <sheets>
    <sheet name="LINEUP" sheetId="1" r:id="rId1"/>
    <sheet name="BAGGED" sheetId="2" r:id="rId2"/>
    <sheet name="BULK" sheetId="3" r:id="rId3"/>
    <sheet name="Partial Recap" sheetId="4" r:id="rId4"/>
  </sheets>
  <definedNames>
    <definedName name="_xlnm.Print_Area" localSheetId="1">'BAGGED'!$A$1:$K$101</definedName>
    <definedName name="_xlnm.Print_Area" localSheetId="2">'BULK'!$A$1:$K$146</definedName>
    <definedName name="_xlnm.Print_Area" localSheetId="0">'LINEUP'!$A$1:$K$178</definedName>
    <definedName name="_xlnm.Print_Area" localSheetId="3">'Partial Recap'!$A$1:$L$103</definedName>
  </definedNames>
  <calcPr fullCalcOnLoad="1"/>
</workbook>
</file>

<file path=xl/sharedStrings.xml><?xml version="1.0" encoding="utf-8"?>
<sst xmlns="http://schemas.openxmlformats.org/spreadsheetml/2006/main" count="1029" uniqueCount="227">
  <si>
    <t xml:space="preserve"> VESSEL      /        PORT</t>
  </si>
  <si>
    <t>ETA</t>
  </si>
  <si>
    <t>ETB</t>
  </si>
  <si>
    <t>ETS</t>
  </si>
  <si>
    <t>BAGGED</t>
  </si>
  <si>
    <t>BULK</t>
  </si>
  <si>
    <t>TYPE</t>
  </si>
  <si>
    <t>BOUND TO</t>
  </si>
  <si>
    <t>BUYERS</t>
  </si>
  <si>
    <t>VHP</t>
  </si>
  <si>
    <t>TOTAL</t>
  </si>
  <si>
    <t>C/P</t>
  </si>
  <si>
    <t>SANTOS</t>
  </si>
  <si>
    <t>Copersucar Terminal</t>
  </si>
  <si>
    <t>.</t>
  </si>
  <si>
    <t>SUCDEN</t>
  </si>
  <si>
    <t>Page 1</t>
  </si>
  <si>
    <t>Noble Terminal/ Shed 12A</t>
  </si>
  <si>
    <t>Page 2</t>
  </si>
  <si>
    <t>ADM Terminal</t>
  </si>
  <si>
    <t>Soceppar Terminal / Shed 201</t>
  </si>
  <si>
    <t>Pasa Terminal / Shed 204</t>
  </si>
  <si>
    <t>Commercial Berth / Shed 205</t>
  </si>
  <si>
    <t>Ponta do Felix Terminal / Antonina</t>
  </si>
  <si>
    <t>GRAN</t>
  </si>
  <si>
    <t>Quantity sugar cargo per port</t>
  </si>
  <si>
    <t xml:space="preserve"> TOTAL</t>
  </si>
  <si>
    <t xml:space="preserve">WILLIAMS RECAPITULATION OF SUGAR SHIPMENTS </t>
  </si>
  <si>
    <t xml:space="preserve"> VESSEL</t>
  </si>
  <si>
    <t>ARRIVED</t>
  </si>
  <si>
    <t>BERTHED</t>
  </si>
  <si>
    <t>SAILED</t>
  </si>
  <si>
    <t>SUGAR MILLS</t>
  </si>
  <si>
    <t xml:space="preserve">Commercial Berth </t>
  </si>
  <si>
    <t xml:space="preserve">Copersucar Terminal/TAC </t>
  </si>
  <si>
    <t>Commercial Berth / Shed 208</t>
  </si>
  <si>
    <t>Export corridor / Shed 212</t>
  </si>
  <si>
    <t>Export corridor / Shed 213</t>
  </si>
  <si>
    <t>Export corridor / Shed 214</t>
  </si>
  <si>
    <t>Cutrale Terminal</t>
  </si>
  <si>
    <t>Sugar type</t>
  </si>
  <si>
    <t>PARANAGUA</t>
  </si>
  <si>
    <t>Commercial berth / Shed 205</t>
  </si>
  <si>
    <t>RUMO Terminal</t>
  </si>
  <si>
    <t xml:space="preserve"> </t>
  </si>
  <si>
    <t>RECIFE</t>
  </si>
  <si>
    <t>MACEIO</t>
  </si>
  <si>
    <t>Commercial berth / Shed 202</t>
  </si>
  <si>
    <t>VITORIA</t>
  </si>
  <si>
    <t>Commercial berth / Shed 206</t>
  </si>
  <si>
    <t>Commercial Berth</t>
  </si>
  <si>
    <t>Commercial Berth / Shed 206</t>
  </si>
  <si>
    <t xml:space="preserve">CRYSTAL B150 </t>
  </si>
  <si>
    <t>REFFINED A 45</t>
  </si>
  <si>
    <t>TONNAGE</t>
  </si>
  <si>
    <t>SUAPE</t>
  </si>
  <si>
    <t>days</t>
  </si>
  <si>
    <t>WTNG TIME</t>
  </si>
  <si>
    <t>Commercial Berth / Shed 202</t>
  </si>
  <si>
    <t>Ter. Açucareiro</t>
  </si>
  <si>
    <t>Comercial Berth</t>
  </si>
  <si>
    <t>Ter. Açúcareiro</t>
  </si>
  <si>
    <t>Williams Brazil</t>
  </si>
  <si>
    <t>Page 3</t>
  </si>
  <si>
    <t>Page 4</t>
  </si>
  <si>
    <t>Page2</t>
  </si>
  <si>
    <t>NIL</t>
  </si>
  <si>
    <t>Teag</t>
  </si>
  <si>
    <t>ALVEAN</t>
  </si>
  <si>
    <t>WILMAR</t>
  </si>
  <si>
    <t>Rumo Terminal</t>
  </si>
  <si>
    <t>TBC</t>
  </si>
  <si>
    <t>ED &amp; F MAN</t>
  </si>
  <si>
    <t>Quantity per Port</t>
  </si>
  <si>
    <t>Quantity per Type</t>
  </si>
  <si>
    <t>GRAND TOTAL</t>
  </si>
  <si>
    <t>BUNGE</t>
  </si>
  <si>
    <t>VVHP</t>
  </si>
  <si>
    <t>TOTAL GERAL</t>
  </si>
  <si>
    <t>BEJAIA, ALGERIA</t>
  </si>
  <si>
    <t>NOLIS</t>
  </si>
  <si>
    <t>TIPLAM Terminal</t>
  </si>
  <si>
    <t>© 2017 Williams Servicos Maritimos Ltda, Brazil</t>
  </si>
  <si>
    <t>B150</t>
  </si>
  <si>
    <t>COPA SHIPPING</t>
  </si>
  <si>
    <t>MIDSTAR</t>
  </si>
  <si>
    <t>NAVIGATOR B</t>
  </si>
  <si>
    <t>IRAQ</t>
  </si>
  <si>
    <t>WEST AFRICA</t>
  </si>
  <si>
    <t>A45</t>
  </si>
  <si>
    <t>REDPATH</t>
  </si>
  <si>
    <t>RUSSIA</t>
  </si>
  <si>
    <t>CANADA</t>
  </si>
  <si>
    <t>TEREOS</t>
  </si>
  <si>
    <t>CZARNIKOW</t>
  </si>
  <si>
    <t>PORT KLANG, MALAYSIA</t>
  </si>
  <si>
    <t>PANJANG, INDONESIA</t>
  </si>
  <si>
    <t>CHITTAGONG, BANGLADESH</t>
  </si>
  <si>
    <t>DREYFUS</t>
  </si>
  <si>
    <t>SOTIRIA</t>
  </si>
  <si>
    <t>BLUE BILL</t>
  </si>
  <si>
    <t>OCEAN DESTINY</t>
  </si>
  <si>
    <t>JEDDAH, SAUDI ARABIA</t>
  </si>
  <si>
    <t>GH SEABIRD</t>
  </si>
  <si>
    <t>BAST WAVE</t>
  </si>
  <si>
    <t>IDIL</t>
  </si>
  <si>
    <t>WUHU</t>
  </si>
  <si>
    <t>EXPLORER</t>
  </si>
  <si>
    <t>ATLANTIC EMBLEM</t>
  </si>
  <si>
    <t>GH SEABISCUIT</t>
  </si>
  <si>
    <t>ALAM PADU</t>
  </si>
  <si>
    <t>RESOLUTE BAY</t>
  </si>
  <si>
    <t>NORD PEAK</t>
  </si>
  <si>
    <t>YAN DAN HAI</t>
  </si>
  <si>
    <t>CMB VIRGINE</t>
  </si>
  <si>
    <t>AURELIA</t>
  </si>
  <si>
    <t>SAGE PIONEER</t>
  </si>
  <si>
    <t>CASABLANCA, MAROCCO</t>
  </si>
  <si>
    <t>DODO</t>
  </si>
  <si>
    <t>VENEZUELA</t>
  </si>
  <si>
    <t>DESERT MELODY</t>
  </si>
  <si>
    <t>NIKOLAS III</t>
  </si>
  <si>
    <t xml:space="preserve">IONIC SMYRNI </t>
  </si>
  <si>
    <t>NIGERIA</t>
  </si>
  <si>
    <t>EGYPT</t>
  </si>
  <si>
    <t>EDF&amp;MAN</t>
  </si>
  <si>
    <t>GHANA</t>
  </si>
  <si>
    <t>KMARIN KENAI</t>
  </si>
  <si>
    <t>AKRA</t>
  </si>
  <si>
    <t>LMZ ARIEL</t>
  </si>
  <si>
    <t>TINA IV</t>
  </si>
  <si>
    <t>KENDLA, INDIA</t>
  </si>
  <si>
    <t>NORD RIGA</t>
  </si>
  <si>
    <t>MOTTLER</t>
  </si>
  <si>
    <t>SEA VICTORY</t>
  </si>
  <si>
    <t>LEXDEN MARINE</t>
  </si>
  <si>
    <t>CLIPPER INNOVATION</t>
  </si>
  <si>
    <t>DIMITRIS S</t>
  </si>
  <si>
    <t>AEOLIAN HERITAGE</t>
  </si>
  <si>
    <t>NIKOS</t>
  </si>
  <si>
    <t>MODIGLIANI</t>
  </si>
  <si>
    <t>ZOGRAFIA</t>
  </si>
  <si>
    <t>CAPTAIN CHERIF</t>
  </si>
  <si>
    <t>ADASTRA</t>
  </si>
  <si>
    <t>NORD EVEREST</t>
  </si>
  <si>
    <t>AMBER CHAMPION</t>
  </si>
  <si>
    <t>ZILOS</t>
  </si>
  <si>
    <t>ENERFO</t>
  </si>
  <si>
    <t>ALGER, ALGERIA</t>
  </si>
  <si>
    <t>AIN SOKHNA, EGYPT</t>
  </si>
  <si>
    <t>PRAETORIUS</t>
  </si>
  <si>
    <t>AFRICAN BARI BIRD</t>
  </si>
  <si>
    <t>MAURITIUS</t>
  </si>
  <si>
    <t>CAROLINA BOLTEN</t>
  </si>
  <si>
    <t>FORTUNE BAY</t>
  </si>
  <si>
    <t>OCEAN DIAMOND</t>
  </si>
  <si>
    <t>SWANSEA</t>
  </si>
  <si>
    <t>IVS HIRONO</t>
  </si>
  <si>
    <t xml:space="preserve">TRANSITIME </t>
  </si>
  <si>
    <t>ATILA</t>
  </si>
  <si>
    <t>TC GOLD</t>
  </si>
  <si>
    <t>JPO DORADO</t>
  </si>
  <si>
    <t>STAR COSMO</t>
  </si>
  <si>
    <t>ED &amp; FMAN</t>
  </si>
  <si>
    <t>QUEBEC, CANADA</t>
  </si>
  <si>
    <t>NORD FUJI</t>
  </si>
  <si>
    <t>STAR DANAI</t>
  </si>
  <si>
    <t>COURAGEOUS</t>
  </si>
  <si>
    <t>AUGUST - 2017</t>
  </si>
  <si>
    <t>GENCO PREDATOR</t>
  </si>
  <si>
    <t>ALGERIA</t>
  </si>
  <si>
    <t>WESTERN CARMEN</t>
  </si>
  <si>
    <t>TAIWAN</t>
  </si>
  <si>
    <t>POAVOZA WISDOM</t>
  </si>
  <si>
    <t>ISMINI</t>
  </si>
  <si>
    <t>BALTIC PANTHER</t>
  </si>
  <si>
    <t>BARNACLE</t>
  </si>
  <si>
    <t>BAKARA</t>
  </si>
  <si>
    <t>LUANDA</t>
  </si>
  <si>
    <t>WILLIAMS BRAZIL SUGAR LINE UP EDITION 16.08.17</t>
  </si>
  <si>
    <t xml:space="preserve">STRATEGIC FORTITUDE </t>
  </si>
  <si>
    <t>CHESTNUT</t>
  </si>
  <si>
    <t>PAXIS</t>
  </si>
  <si>
    <t>AGONISTIS</t>
  </si>
  <si>
    <t>CANCELLED</t>
  </si>
  <si>
    <t>UMM QASR, IRAQ</t>
  </si>
  <si>
    <t>MEL PRIDE</t>
  </si>
  <si>
    <t>SUNRISE</t>
  </si>
  <si>
    <t>NICOLE BULKER</t>
  </si>
  <si>
    <t>GH DAN ZERO</t>
  </si>
  <si>
    <t>WOLVERINE</t>
  </si>
  <si>
    <t>GREAT 61</t>
  </si>
  <si>
    <t>OCEAN HOPE</t>
  </si>
  <si>
    <t>COLUMBA</t>
  </si>
  <si>
    <t>JEBEL ALI, U.A.E</t>
  </si>
  <si>
    <t>CASABLANCA, MOROCCO</t>
  </si>
  <si>
    <t>JACARTA, INDONESIA</t>
  </si>
  <si>
    <t>BLACK SEA, GEORGIA</t>
  </si>
  <si>
    <t>OCEAN ANG</t>
  </si>
  <si>
    <t>PORT SAID, EGYPT</t>
  </si>
  <si>
    <t>SALEEF, YEMEN</t>
  </si>
  <si>
    <t>SOFIA</t>
  </si>
  <si>
    <t>SUGAR LINE UP edition 23.08.17</t>
  </si>
  <si>
    <t>APOLLON</t>
  </si>
  <si>
    <t>ANTHEMIS</t>
  </si>
  <si>
    <t>SURABAYA, INDONESIA</t>
  </si>
  <si>
    <t>CIWADAN, INDONESIA</t>
  </si>
  <si>
    <t>OCEAN MERCURY</t>
  </si>
  <si>
    <t>BELSTAR</t>
  </si>
  <si>
    <t>FRIEDERIKE</t>
  </si>
  <si>
    <t>NORD TRUST</t>
  </si>
  <si>
    <t>NORDIC ALIANÇA</t>
  </si>
  <si>
    <t>YANGZHOU</t>
  </si>
  <si>
    <t>SFL MEDWAY</t>
  </si>
  <si>
    <t>ATHOS</t>
  </si>
  <si>
    <t>ATLANTIC LIGHT</t>
  </si>
  <si>
    <t>MUMBAI, INDIA</t>
  </si>
  <si>
    <t>STOVE CALEDONIA</t>
  </si>
  <si>
    <t>AGROCORP</t>
  </si>
  <si>
    <t>ERO L (1st Berthing)</t>
  </si>
  <si>
    <t>ERO L (2nd Berthing)</t>
  </si>
  <si>
    <t>JUDI MERAY</t>
  </si>
  <si>
    <t>SUNDA</t>
  </si>
  <si>
    <t>SOMALIA</t>
  </si>
  <si>
    <t>LDC</t>
  </si>
  <si>
    <t>DIANTHUS</t>
  </si>
  <si>
    <t>DRACO</t>
  </si>
</sst>
</file>

<file path=xl/styles.xml><?xml version="1.0" encoding="utf-8"?>
<styleSheet xmlns="http://schemas.openxmlformats.org/spreadsheetml/2006/main">
  <numFmts count="3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,##0.000"/>
    <numFmt numFmtId="173" formatCode="0.0%"/>
    <numFmt numFmtId="174" formatCode="&quot;Sim&quot;;&quot;Sim&quot;;&quot;Não&quot;"/>
    <numFmt numFmtId="175" formatCode="&quot;Verdadeiro&quot;;&quot;Verdadeiro&quot;;&quot;Falso&quot;"/>
    <numFmt numFmtId="176" formatCode="&quot;Ativar&quot;;&quot;Ativar&quot;;&quot;Desativar&quot;"/>
    <numFmt numFmtId="177" formatCode="[$€-2]\ #,##0.00_);[Red]\([$€-2]\ #,##0.00\)"/>
    <numFmt numFmtId="178" formatCode="_(* #,##0.0_);_(* \(#,##0.0\);_(* &quot;-&quot;??_);_(@_)"/>
    <numFmt numFmtId="179" formatCode="_(* #,##0_);_(* \(#,##0\);_(* &quot;-&quot;??_);_(@_)"/>
    <numFmt numFmtId="180" formatCode="#,##0.0"/>
    <numFmt numFmtId="181" formatCode="[$-416]dddd\,\ d&quot; de &quot;mmmm&quot; de &quot;yyyy"/>
    <numFmt numFmtId="182" formatCode="[$-416]mmmm\-yy;@"/>
    <numFmt numFmtId="183" formatCode="dd\.mm"/>
    <numFmt numFmtId="184" formatCode="0.0"/>
    <numFmt numFmtId="185" formatCode="0.000"/>
    <numFmt numFmtId="186" formatCode="dd\.mmm"/>
    <numFmt numFmtId="187" formatCode="mmm/yyyy"/>
    <numFmt numFmtId="188" formatCode="d/m;@"/>
    <numFmt numFmtId="189" formatCode="&quot;Ativado&quot;;&quot;Ativado&quot;;&quot;Desativado&quot;"/>
  </numFmts>
  <fonts count="10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Arial"/>
      <family val="2"/>
    </font>
    <font>
      <sz val="36"/>
      <color indexed="12"/>
      <name val="Impact"/>
      <family val="2"/>
    </font>
    <font>
      <b/>
      <sz val="11"/>
      <color indexed="12"/>
      <name val="Arial"/>
      <family val="2"/>
    </font>
    <font>
      <b/>
      <sz val="20"/>
      <color indexed="12"/>
      <name val="Arial"/>
      <family val="2"/>
    </font>
    <font>
      <sz val="10"/>
      <color indexed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i/>
      <sz val="8"/>
      <color indexed="12"/>
      <name val="Arial"/>
      <family val="2"/>
    </font>
    <font>
      <i/>
      <sz val="8"/>
      <color indexed="10"/>
      <name val="Arial"/>
      <family val="2"/>
    </font>
    <font>
      <sz val="8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20"/>
      <color indexed="12"/>
      <name val="Arial"/>
      <family val="2"/>
    </font>
    <font>
      <b/>
      <sz val="9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8"/>
      <color indexed="12"/>
      <name val="Arial"/>
      <family val="2"/>
    </font>
    <font>
      <b/>
      <sz val="14"/>
      <color indexed="12"/>
      <name val="Arial"/>
      <family val="2"/>
    </font>
    <font>
      <b/>
      <sz val="8"/>
      <color indexed="12"/>
      <name val="Arial"/>
      <family val="2"/>
    </font>
    <font>
      <b/>
      <sz val="10"/>
      <name val="Arial"/>
      <family val="2"/>
    </font>
    <font>
      <b/>
      <sz val="8"/>
      <color indexed="10"/>
      <name val="Arial"/>
      <family val="2"/>
    </font>
    <font>
      <b/>
      <i/>
      <u val="single"/>
      <sz val="9"/>
      <color indexed="12"/>
      <name val="Arial"/>
      <family val="2"/>
    </font>
    <font>
      <b/>
      <i/>
      <sz val="8"/>
      <color indexed="10"/>
      <name val="Arial"/>
      <family val="2"/>
    </font>
    <font>
      <i/>
      <u val="single"/>
      <sz val="8"/>
      <color indexed="12"/>
      <name val="Arial"/>
      <family val="2"/>
    </font>
    <font>
      <b/>
      <sz val="9"/>
      <color indexed="12"/>
      <name val="Arial"/>
      <family val="2"/>
    </font>
    <font>
      <b/>
      <i/>
      <u val="single"/>
      <sz val="8"/>
      <color indexed="12"/>
      <name val="Arial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28"/>
      <color indexed="12"/>
      <name val="Impact"/>
      <family val="2"/>
    </font>
    <font>
      <sz val="11"/>
      <color indexed="8"/>
      <name val="Arial"/>
      <family val="2"/>
    </font>
    <font>
      <sz val="8"/>
      <color indexed="8"/>
      <name val="Calibri"/>
      <family val="2"/>
    </font>
    <font>
      <sz val="11"/>
      <name val="Calibri"/>
      <family val="2"/>
    </font>
    <font>
      <sz val="11"/>
      <color indexed="62"/>
      <name val="Arial"/>
      <family val="2"/>
    </font>
    <font>
      <b/>
      <sz val="8"/>
      <color indexed="8"/>
      <name val="Arial"/>
      <family val="2"/>
    </font>
    <font>
      <sz val="12"/>
      <color indexed="12"/>
      <name val="Calibri"/>
      <family val="2"/>
    </font>
    <font>
      <sz val="11"/>
      <color indexed="12"/>
      <name val="Calibri"/>
      <family val="2"/>
    </font>
    <font>
      <b/>
      <u val="single"/>
      <sz val="12"/>
      <color indexed="12"/>
      <name val="Calibri"/>
      <family val="2"/>
    </font>
    <font>
      <b/>
      <sz val="11"/>
      <color indexed="12"/>
      <name val="Calibri"/>
      <family val="2"/>
    </font>
    <font>
      <i/>
      <u val="single"/>
      <sz val="9"/>
      <color indexed="12"/>
      <name val="Arial"/>
      <family val="2"/>
    </font>
    <font>
      <b/>
      <sz val="11"/>
      <color indexed="8"/>
      <name val="Arial"/>
      <family val="2"/>
    </font>
    <font>
      <b/>
      <i/>
      <sz val="8"/>
      <color indexed="60"/>
      <name val="Arial"/>
      <family val="2"/>
    </font>
    <font>
      <b/>
      <sz val="8"/>
      <color indexed="60"/>
      <name val="Arial"/>
      <family val="2"/>
    </font>
    <font>
      <sz val="8"/>
      <color indexed="9"/>
      <name val="Arial"/>
      <family val="2"/>
    </font>
    <font>
      <b/>
      <sz val="14"/>
      <color indexed="26"/>
      <name val="Impact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28"/>
      <color rgb="FF0000FF"/>
      <name val="Impact"/>
      <family val="2"/>
    </font>
    <font>
      <sz val="8"/>
      <color theme="1"/>
      <name val="Arial"/>
      <family val="2"/>
    </font>
    <font>
      <sz val="11"/>
      <color theme="1"/>
      <name val="Arial"/>
      <family val="2"/>
    </font>
    <font>
      <sz val="8"/>
      <color theme="1"/>
      <name val="Calibri"/>
      <family val="2"/>
    </font>
    <font>
      <sz val="11"/>
      <color rgb="FF3333CC"/>
      <name val="Arial"/>
      <family val="2"/>
    </font>
    <font>
      <b/>
      <sz val="8"/>
      <color rgb="FFFF0000"/>
      <name val="Arial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sz val="12"/>
      <color rgb="FF0000FF"/>
      <name val="Calibri"/>
      <family val="2"/>
    </font>
    <font>
      <sz val="11"/>
      <color rgb="FF0000FF"/>
      <name val="Calibri"/>
      <family val="2"/>
    </font>
    <font>
      <b/>
      <u val="single"/>
      <sz val="12"/>
      <color rgb="FF0000FF"/>
      <name val="Calibri"/>
      <family val="2"/>
    </font>
    <font>
      <b/>
      <sz val="11"/>
      <color rgb="FF0000FF"/>
      <name val="Calibri"/>
      <family val="2"/>
    </font>
    <font>
      <i/>
      <u val="single"/>
      <sz val="9"/>
      <color rgb="FF0000FF"/>
      <name val="Arial"/>
      <family val="2"/>
    </font>
    <font>
      <b/>
      <sz val="11"/>
      <color theme="1"/>
      <name val="Arial"/>
      <family val="2"/>
    </font>
    <font>
      <sz val="10"/>
      <color theme="0"/>
      <name val="Arial"/>
      <family val="2"/>
    </font>
    <font>
      <b/>
      <i/>
      <sz val="8"/>
      <color rgb="FFCC3300"/>
      <name val="Arial"/>
      <family val="2"/>
    </font>
    <font>
      <b/>
      <sz val="8"/>
      <color rgb="FFCC3300"/>
      <name val="Arial"/>
      <family val="2"/>
    </font>
    <font>
      <sz val="8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3FA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>
        <color rgb="FF00B0F0"/>
      </bottom>
    </border>
    <border>
      <left>
        <color indexed="63"/>
      </left>
      <right>
        <color indexed="63"/>
      </right>
      <top style="hair">
        <color rgb="FF00B0F0"/>
      </top>
      <bottom style="hair">
        <color rgb="FF00B0F0"/>
      </bottom>
    </border>
    <border>
      <left style="hair">
        <color rgb="FF00B0F0"/>
      </left>
      <right style="hair">
        <color rgb="FF00B0F0"/>
      </right>
      <top style="hair">
        <color rgb="FF00B0F0"/>
      </top>
      <bottom>
        <color indexed="63"/>
      </bottom>
    </border>
    <border>
      <left style="thin"/>
      <right>
        <color indexed="63"/>
      </right>
      <top style="hair">
        <color rgb="FF00B0F0"/>
      </top>
      <bottom style="hair">
        <color rgb="FF00B0F0"/>
      </bottom>
    </border>
    <border>
      <left>
        <color indexed="63"/>
      </left>
      <right style="thin"/>
      <top style="hair">
        <color rgb="FF00B0F0"/>
      </top>
      <bottom style="hair">
        <color rgb="FF00B0F0"/>
      </bottom>
    </border>
    <border>
      <left>
        <color indexed="63"/>
      </left>
      <right style="thin"/>
      <top>
        <color indexed="63"/>
      </top>
      <bottom style="hair">
        <color rgb="FF00B0F0"/>
      </bottom>
    </border>
    <border>
      <left>
        <color indexed="63"/>
      </left>
      <right style="thin"/>
      <top style="hair">
        <color rgb="FF00B0F0"/>
      </top>
      <bottom>
        <color indexed="63"/>
      </bottom>
    </border>
    <border>
      <left>
        <color indexed="63"/>
      </left>
      <right>
        <color indexed="63"/>
      </right>
      <top style="hair">
        <color rgb="FF00B0F0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9" fillId="20" borderId="0" applyNumberFormat="0" applyBorder="0" applyAlignment="0" applyProtection="0"/>
    <xf numFmtId="0" fontId="70" fillId="21" borderId="1" applyNumberFormat="0" applyAlignment="0" applyProtection="0"/>
    <xf numFmtId="0" fontId="71" fillId="22" borderId="2" applyNumberFormat="0" applyAlignment="0" applyProtection="0"/>
    <xf numFmtId="0" fontId="72" fillId="0" borderId="3" applyNumberFormat="0" applyFill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68" fillId="26" borderId="0" applyNumberFormat="0" applyBorder="0" applyAlignment="0" applyProtection="0"/>
    <xf numFmtId="0" fontId="68" fillId="27" borderId="0" applyNumberFormat="0" applyBorder="0" applyAlignment="0" applyProtection="0"/>
    <xf numFmtId="0" fontId="68" fillId="28" borderId="0" applyNumberFormat="0" applyBorder="0" applyAlignment="0" applyProtection="0"/>
    <xf numFmtId="0" fontId="73" fillId="29" borderId="1" applyNumberFormat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78" fillId="21" borderId="5" applyNumberFormat="0" applyAlignment="0" applyProtection="0"/>
    <xf numFmtId="169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6" applyNumberFormat="0" applyFill="0" applyAlignment="0" applyProtection="0"/>
    <xf numFmtId="0" fontId="83" fillId="0" borderId="7" applyNumberFormat="0" applyFill="0" applyAlignment="0" applyProtection="0"/>
    <xf numFmtId="0" fontId="84" fillId="0" borderId="8" applyNumberFormat="0" applyFill="0" applyAlignment="0" applyProtection="0"/>
    <xf numFmtId="0" fontId="84" fillId="0" borderId="0" applyNumberFormat="0" applyFill="0" applyBorder="0" applyAlignment="0" applyProtection="0"/>
    <xf numFmtId="0" fontId="85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460">
    <xf numFmtId="0" fontId="0" fillId="0" borderId="0" xfId="0" applyFont="1" applyAlignment="1">
      <alignment/>
    </xf>
    <xf numFmtId="0" fontId="2" fillId="0" borderId="0" xfId="50" applyFont="1" applyFill="1">
      <alignment/>
      <protection/>
    </xf>
    <xf numFmtId="0" fontId="2" fillId="0" borderId="0" xfId="50" applyFont="1" applyBorder="1">
      <alignment/>
      <protection/>
    </xf>
    <xf numFmtId="0" fontId="2" fillId="0" borderId="0" xfId="50">
      <alignment/>
      <protection/>
    </xf>
    <xf numFmtId="0" fontId="8" fillId="0" borderId="0" xfId="50" applyFont="1" applyBorder="1" applyAlignment="1">
      <alignment horizontal="center"/>
      <protection/>
    </xf>
    <xf numFmtId="0" fontId="86" fillId="0" borderId="0" xfId="0" applyFont="1" applyBorder="1" applyAlignment="1">
      <alignment horizontal="center" readingOrder="1"/>
    </xf>
    <xf numFmtId="0" fontId="2" fillId="0" borderId="0" xfId="50" applyFont="1" applyBorder="1" applyAlignment="1">
      <alignment horizontal="center"/>
      <protection/>
    </xf>
    <xf numFmtId="0" fontId="7" fillId="0" borderId="0" xfId="50" applyFont="1" applyBorder="1" applyAlignment="1">
      <alignment horizontal="centerContinuous"/>
      <protection/>
    </xf>
    <xf numFmtId="0" fontId="0" fillId="0" borderId="0" xfId="0" applyBorder="1" applyAlignment="1">
      <alignment/>
    </xf>
    <xf numFmtId="0" fontId="10" fillId="0" borderId="0" xfId="50" applyFont="1" applyBorder="1" applyAlignment="1">
      <alignment horizontal="left"/>
      <protection/>
    </xf>
    <xf numFmtId="0" fontId="87" fillId="0" borderId="0" xfId="0" applyFont="1" applyBorder="1" applyAlignment="1">
      <alignment/>
    </xf>
    <xf numFmtId="0" fontId="87" fillId="0" borderId="0" xfId="0" applyFont="1" applyFill="1" applyBorder="1" applyAlignment="1">
      <alignment horizontal="center"/>
    </xf>
    <xf numFmtId="0" fontId="87" fillId="0" borderId="0" xfId="0" applyFont="1" applyFill="1" applyBorder="1" applyAlignment="1">
      <alignment/>
    </xf>
    <xf numFmtId="0" fontId="11" fillId="0" borderId="0" xfId="50" applyFont="1" applyFill="1" applyBorder="1" applyAlignment="1">
      <alignment horizontal="center"/>
      <protection/>
    </xf>
    <xf numFmtId="0" fontId="12" fillId="0" borderId="0" xfId="50" applyFont="1" applyFill="1" applyBorder="1" applyAlignment="1">
      <alignment horizontal="center"/>
      <protection/>
    </xf>
    <xf numFmtId="3" fontId="11" fillId="0" borderId="0" xfId="50" applyNumberFormat="1" applyFont="1" applyFill="1" applyBorder="1">
      <alignment/>
      <protection/>
    </xf>
    <xf numFmtId="3" fontId="12" fillId="0" borderId="0" xfId="50" applyNumberFormat="1" applyFont="1" applyFill="1" applyBorder="1">
      <alignment/>
      <protection/>
    </xf>
    <xf numFmtId="3" fontId="87" fillId="0" borderId="0" xfId="0" applyNumberFormat="1" applyFont="1" applyBorder="1" applyAlignment="1">
      <alignment/>
    </xf>
    <xf numFmtId="0" fontId="87" fillId="0" borderId="0" xfId="0" applyFont="1" applyBorder="1" applyAlignment="1">
      <alignment horizontal="center"/>
    </xf>
    <xf numFmtId="0" fontId="13" fillId="0" borderId="0" xfId="50" applyFont="1" applyFill="1" applyBorder="1" applyAlignment="1">
      <alignment horizontal="center"/>
      <protection/>
    </xf>
    <xf numFmtId="0" fontId="13" fillId="0" borderId="0" xfId="50" applyFont="1" applyFill="1" applyBorder="1" applyAlignment="1">
      <alignment horizontal="left"/>
      <protection/>
    </xf>
    <xf numFmtId="0" fontId="13" fillId="33" borderId="0" xfId="50" applyFont="1" applyFill="1" applyBorder="1" applyAlignment="1">
      <alignment horizontal="left"/>
      <protection/>
    </xf>
    <xf numFmtId="0" fontId="13" fillId="0" borderId="0" xfId="50" applyFont="1" applyFill="1" applyBorder="1">
      <alignment/>
      <protection/>
    </xf>
    <xf numFmtId="0" fontId="87" fillId="33" borderId="0" xfId="0" applyFont="1" applyFill="1" applyBorder="1" applyAlignment="1">
      <alignment/>
    </xf>
    <xf numFmtId="0" fontId="88" fillId="0" borderId="0" xfId="0" applyFont="1" applyAlignment="1">
      <alignment/>
    </xf>
    <xf numFmtId="0" fontId="13" fillId="0" borderId="0" xfId="50" applyFont="1" applyBorder="1">
      <alignment/>
      <protection/>
    </xf>
    <xf numFmtId="3" fontId="13" fillId="0" borderId="0" xfId="50" applyNumberFormat="1" applyFont="1" applyFill="1" applyBorder="1">
      <alignment/>
      <protection/>
    </xf>
    <xf numFmtId="0" fontId="15" fillId="0" borderId="0" xfId="50" applyFont="1" applyFill="1" applyBorder="1" applyAlignment="1">
      <alignment horizontal="center"/>
      <protection/>
    </xf>
    <xf numFmtId="0" fontId="15" fillId="0" borderId="0" xfId="50" applyFont="1" applyFill="1" applyBorder="1">
      <alignment/>
      <protection/>
    </xf>
    <xf numFmtId="0" fontId="15" fillId="0" borderId="0" xfId="50" applyFont="1" applyFill="1" applyBorder="1" applyAlignment="1">
      <alignment horizontal="left"/>
      <protection/>
    </xf>
    <xf numFmtId="0" fontId="11" fillId="33" borderId="0" xfId="50" applyFont="1" applyFill="1" applyBorder="1" applyAlignment="1">
      <alignment horizontal="left"/>
      <protection/>
    </xf>
    <xf numFmtId="3" fontId="14" fillId="0" borderId="0" xfId="50" applyNumberFormat="1" applyFont="1" applyFill="1" applyBorder="1">
      <alignment/>
      <protection/>
    </xf>
    <xf numFmtId="0" fontId="4" fillId="0" borderId="0" xfId="50" applyFont="1" applyBorder="1" applyAlignment="1">
      <alignment horizontal="center"/>
      <protection/>
    </xf>
    <xf numFmtId="0" fontId="3" fillId="0" borderId="0" xfId="50" applyFont="1" applyBorder="1" applyAlignment="1">
      <alignment horizontal="center"/>
      <protection/>
    </xf>
    <xf numFmtId="0" fontId="2" fillId="34" borderId="0" xfId="50" applyFill="1" applyBorder="1">
      <alignment/>
      <protection/>
    </xf>
    <xf numFmtId="0" fontId="16" fillId="0" borderId="0" xfId="50" applyFont="1" applyBorder="1" applyAlignment="1">
      <alignment horizontal="centerContinuous"/>
      <protection/>
    </xf>
    <xf numFmtId="0" fontId="2" fillId="0" borderId="0" xfId="50" applyFont="1" applyFill="1" applyBorder="1">
      <alignment/>
      <protection/>
    </xf>
    <xf numFmtId="0" fontId="13" fillId="0" borderId="0" xfId="50" applyFont="1" applyBorder="1" applyAlignment="1">
      <alignment/>
      <protection/>
    </xf>
    <xf numFmtId="0" fontId="14" fillId="0" borderId="0" xfId="50" applyFont="1" applyBorder="1">
      <alignment/>
      <protection/>
    </xf>
    <xf numFmtId="3" fontId="17" fillId="34" borderId="0" xfId="50" applyNumberFormat="1" applyFont="1" applyFill="1" applyBorder="1">
      <alignment/>
      <protection/>
    </xf>
    <xf numFmtId="0" fontId="14" fillId="33" borderId="0" xfId="50" applyFont="1" applyFill="1" applyBorder="1" applyAlignment="1">
      <alignment horizontal="centerContinuous"/>
      <protection/>
    </xf>
    <xf numFmtId="0" fontId="2" fillId="0" borderId="0" xfId="50" applyBorder="1">
      <alignment/>
      <protection/>
    </xf>
    <xf numFmtId="0" fontId="2" fillId="0" borderId="0" xfId="50" applyBorder="1" applyAlignment="1">
      <alignment horizontal="center"/>
      <protection/>
    </xf>
    <xf numFmtId="0" fontId="89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 horizontal="center"/>
    </xf>
    <xf numFmtId="3" fontId="13" fillId="33" borderId="0" xfId="50" applyNumberFormat="1" applyFont="1" applyFill="1" applyBorder="1" applyAlignment="1">
      <alignment horizontal="right"/>
      <protection/>
    </xf>
    <xf numFmtId="3" fontId="17" fillId="33" borderId="0" xfId="50" applyNumberFormat="1" applyFont="1" applyFill="1" applyBorder="1">
      <alignment/>
      <protection/>
    </xf>
    <xf numFmtId="22" fontId="3" fillId="0" borderId="10" xfId="50" applyNumberFormat="1" applyFont="1" applyBorder="1">
      <alignment/>
      <protection/>
    </xf>
    <xf numFmtId="0" fontId="2" fillId="0" borderId="11" xfId="50" applyFont="1" applyBorder="1">
      <alignment/>
      <protection/>
    </xf>
    <xf numFmtId="0" fontId="5" fillId="34" borderId="12" xfId="50" applyFont="1" applyFill="1" applyBorder="1" applyAlignment="1">
      <alignment horizontal="left"/>
      <protection/>
    </xf>
    <xf numFmtId="0" fontId="2" fillId="0" borderId="13" xfId="50" applyFont="1" applyBorder="1">
      <alignment/>
      <protection/>
    </xf>
    <xf numFmtId="0" fontId="0" fillId="0" borderId="12" xfId="0" applyBorder="1" applyAlignment="1">
      <alignment/>
    </xf>
    <xf numFmtId="0" fontId="13" fillId="0" borderId="13" xfId="50" applyFont="1" applyBorder="1" applyAlignment="1">
      <alignment horizontal="right"/>
      <protection/>
    </xf>
    <xf numFmtId="0" fontId="14" fillId="34" borderId="13" xfId="50" applyFont="1" applyFill="1" applyBorder="1" applyAlignment="1">
      <alignment horizontal="centerContinuous"/>
      <protection/>
    </xf>
    <xf numFmtId="0" fontId="13" fillId="0" borderId="12" xfId="50" applyFont="1" applyBorder="1">
      <alignment/>
      <protection/>
    </xf>
    <xf numFmtId="0" fontId="2" fillId="34" borderId="12" xfId="50" applyFill="1" applyBorder="1">
      <alignment/>
      <protection/>
    </xf>
    <xf numFmtId="0" fontId="2" fillId="34" borderId="13" xfId="50" applyFill="1" applyBorder="1">
      <alignment/>
      <protection/>
    </xf>
    <xf numFmtId="3" fontId="14" fillId="34" borderId="12" xfId="50" applyNumberFormat="1" applyFont="1" applyFill="1" applyBorder="1">
      <alignment/>
      <protection/>
    </xf>
    <xf numFmtId="3" fontId="13" fillId="0" borderId="13" xfId="50" applyNumberFormat="1" applyFont="1" applyBorder="1" applyAlignment="1">
      <alignment/>
      <protection/>
    </xf>
    <xf numFmtId="3" fontId="14" fillId="33" borderId="12" xfId="50" applyNumberFormat="1" applyFont="1" applyFill="1" applyBorder="1">
      <alignment/>
      <protection/>
    </xf>
    <xf numFmtId="3" fontId="13" fillId="0" borderId="13" xfId="50" applyNumberFormat="1" applyFont="1" applyBorder="1">
      <alignment/>
      <protection/>
    </xf>
    <xf numFmtId="0" fontId="14" fillId="33" borderId="12" xfId="50" applyFont="1" applyFill="1" applyBorder="1" applyAlignment="1">
      <alignment horizontal="centerContinuous"/>
      <protection/>
    </xf>
    <xf numFmtId="0" fontId="2" fillId="0" borderId="12" xfId="50" applyBorder="1">
      <alignment/>
      <protection/>
    </xf>
    <xf numFmtId="0" fontId="2" fillId="0" borderId="13" xfId="50" applyBorder="1">
      <alignment/>
      <protection/>
    </xf>
    <xf numFmtId="0" fontId="13" fillId="33" borderId="14" xfId="50" applyFont="1" applyFill="1" applyBorder="1" applyAlignment="1">
      <alignment horizontal="center"/>
      <protection/>
    </xf>
    <xf numFmtId="3" fontId="87" fillId="0" borderId="0" xfId="0" applyNumberFormat="1" applyFont="1" applyFill="1" applyBorder="1" applyAlignment="1">
      <alignment/>
    </xf>
    <xf numFmtId="0" fontId="13" fillId="33" borderId="0" xfId="50" applyFont="1" applyFill="1" applyBorder="1" applyAlignment="1">
      <alignment/>
      <protection/>
    </xf>
    <xf numFmtId="3" fontId="13" fillId="33" borderId="0" xfId="50" applyNumberFormat="1" applyFont="1" applyFill="1" applyBorder="1" applyAlignment="1">
      <alignment horizontal="center"/>
      <protection/>
    </xf>
    <xf numFmtId="3" fontId="0" fillId="0" borderId="0" xfId="0" applyNumberFormat="1" applyBorder="1" applyAlignment="1">
      <alignment/>
    </xf>
    <xf numFmtId="0" fontId="11" fillId="0" borderId="0" xfId="50" applyFont="1" applyFill="1" applyBorder="1" applyAlignment="1">
      <alignment horizontal="left"/>
      <protection/>
    </xf>
    <xf numFmtId="0" fontId="11" fillId="0" borderId="0" xfId="50" applyFont="1" applyFill="1" applyBorder="1">
      <alignment/>
      <protection/>
    </xf>
    <xf numFmtId="3" fontId="2" fillId="0" borderId="0" xfId="50" applyNumberFormat="1" applyBorder="1">
      <alignment/>
      <protection/>
    </xf>
    <xf numFmtId="0" fontId="13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13" fillId="33" borderId="0" xfId="0" applyFont="1" applyFill="1" applyBorder="1" applyAlignment="1">
      <alignment horizontal="center"/>
    </xf>
    <xf numFmtId="0" fontId="55" fillId="33" borderId="0" xfId="0" applyFont="1" applyFill="1" applyAlignment="1">
      <alignment/>
    </xf>
    <xf numFmtId="0" fontId="0" fillId="0" borderId="0" xfId="0" applyAlignment="1">
      <alignment/>
    </xf>
    <xf numFmtId="0" fontId="14" fillId="0" borderId="12" xfId="50" applyFont="1" applyFill="1" applyBorder="1">
      <alignment/>
      <protection/>
    </xf>
    <xf numFmtId="0" fontId="14" fillId="0" borderId="15" xfId="50" applyFont="1" applyFill="1" applyBorder="1">
      <alignment/>
      <protection/>
    </xf>
    <xf numFmtId="0" fontId="85" fillId="0" borderId="0" xfId="0" applyFont="1" applyAlignment="1">
      <alignment/>
    </xf>
    <xf numFmtId="0" fontId="14" fillId="0" borderId="15" xfId="50" applyFont="1" applyBorder="1">
      <alignment/>
      <protection/>
    </xf>
    <xf numFmtId="3" fontId="87" fillId="0" borderId="0" xfId="0" applyNumberFormat="1" applyFont="1" applyFill="1" applyBorder="1" applyAlignment="1">
      <alignment horizontal="right"/>
    </xf>
    <xf numFmtId="0" fontId="90" fillId="0" borderId="11" xfId="0" applyFont="1" applyBorder="1" applyAlignment="1">
      <alignment/>
    </xf>
    <xf numFmtId="0" fontId="0" fillId="0" borderId="0" xfId="0" applyBorder="1" applyAlignment="1">
      <alignment/>
    </xf>
    <xf numFmtId="0" fontId="13" fillId="0" borderId="13" xfId="50" applyFont="1" applyFill="1" applyBorder="1" applyAlignment="1">
      <alignment horizontal="right"/>
      <protection/>
    </xf>
    <xf numFmtId="3" fontId="11" fillId="33" borderId="0" xfId="50" applyNumberFormat="1" applyFont="1" applyFill="1" applyBorder="1">
      <alignment/>
      <protection/>
    </xf>
    <xf numFmtId="20" fontId="13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13" fillId="0" borderId="14" xfId="50" applyFont="1" applyFill="1" applyBorder="1" applyAlignment="1">
      <alignment horizontal="center"/>
      <protection/>
    </xf>
    <xf numFmtId="0" fontId="91" fillId="0" borderId="0" xfId="0" applyFont="1" applyFill="1" applyBorder="1" applyAlignment="1">
      <alignment horizontal="center"/>
    </xf>
    <xf numFmtId="0" fontId="14" fillId="0" borderId="0" xfId="50" applyFont="1" applyFill="1" applyBorder="1">
      <alignment/>
      <protection/>
    </xf>
    <xf numFmtId="0" fontId="0" fillId="0" borderId="0" xfId="0" applyBorder="1" applyAlignment="1">
      <alignment/>
    </xf>
    <xf numFmtId="3" fontId="0" fillId="0" borderId="0" xfId="0" applyNumberFormat="1" applyAlignment="1">
      <alignment/>
    </xf>
    <xf numFmtId="0" fontId="0" fillId="0" borderId="0" xfId="0" applyBorder="1" applyAlignment="1">
      <alignment/>
    </xf>
    <xf numFmtId="0" fontId="85" fillId="0" borderId="0" xfId="0" applyFont="1" applyFill="1" applyBorder="1" applyAlignment="1">
      <alignment/>
    </xf>
    <xf numFmtId="0" fontId="11" fillId="0" borderId="14" xfId="50" applyFont="1" applyFill="1" applyBorder="1" applyAlignment="1">
      <alignment horizontal="left"/>
      <protection/>
    </xf>
    <xf numFmtId="0" fontId="11" fillId="0" borderId="14" xfId="50" applyFont="1" applyFill="1" applyBorder="1">
      <alignment/>
      <protection/>
    </xf>
    <xf numFmtId="0" fontId="11" fillId="0" borderId="14" xfId="50" applyFont="1" applyFill="1" applyBorder="1" applyAlignment="1">
      <alignment horizontal="center"/>
      <protection/>
    </xf>
    <xf numFmtId="3" fontId="11" fillId="0" borderId="14" xfId="50" applyNumberFormat="1" applyFont="1" applyFill="1" applyBorder="1" applyAlignment="1">
      <alignment/>
      <protection/>
    </xf>
    <xf numFmtId="3" fontId="13" fillId="33" borderId="14" xfId="50" applyNumberFormat="1" applyFont="1" applyFill="1" applyBorder="1" applyAlignment="1">
      <alignment horizontal="center"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3" fontId="13" fillId="0" borderId="0" xfId="50" applyNumberFormat="1" applyFont="1" applyFill="1" applyBorder="1" applyAlignment="1">
      <alignment horizontal="center"/>
      <protection/>
    </xf>
    <xf numFmtId="0" fontId="11" fillId="33" borderId="0" xfId="50" applyFont="1" applyFill="1" applyBorder="1" applyAlignment="1">
      <alignment horizontal="center"/>
      <protection/>
    </xf>
    <xf numFmtId="0" fontId="12" fillId="33" borderId="0" xfId="50" applyFont="1" applyFill="1" applyBorder="1" applyAlignment="1">
      <alignment horizontal="center"/>
      <protection/>
    </xf>
    <xf numFmtId="0" fontId="14" fillId="0" borderId="13" xfId="50" applyFont="1" applyFill="1" applyBorder="1" applyAlignment="1">
      <alignment horizontal="left"/>
      <protection/>
    </xf>
    <xf numFmtId="0" fontId="85" fillId="33" borderId="14" xfId="0" applyFont="1" applyFill="1" applyBorder="1" applyAlignment="1">
      <alignment/>
    </xf>
    <xf numFmtId="0" fontId="14" fillId="33" borderId="14" xfId="50" applyFont="1" applyFill="1" applyBorder="1" applyAlignment="1">
      <alignment horizontal="left"/>
      <protection/>
    </xf>
    <xf numFmtId="3" fontId="92" fillId="33" borderId="14" xfId="0" applyNumberFormat="1" applyFont="1" applyFill="1" applyBorder="1" applyAlignment="1">
      <alignment/>
    </xf>
    <xf numFmtId="0" fontId="14" fillId="33" borderId="14" xfId="50" applyFont="1" applyFill="1" applyBorder="1" applyAlignment="1">
      <alignment horizontal="center"/>
      <protection/>
    </xf>
    <xf numFmtId="0" fontId="14" fillId="0" borderId="16" xfId="50" applyFont="1" applyFill="1" applyBorder="1" applyAlignment="1">
      <alignment horizontal="right"/>
      <protection/>
    </xf>
    <xf numFmtId="0" fontId="23" fillId="0" borderId="14" xfId="50" applyFont="1" applyBorder="1">
      <alignment/>
      <protection/>
    </xf>
    <xf numFmtId="0" fontId="23" fillId="0" borderId="14" xfId="50" applyFont="1" applyBorder="1" applyAlignment="1">
      <alignment horizontal="center"/>
      <protection/>
    </xf>
    <xf numFmtId="0" fontId="14" fillId="0" borderId="16" xfId="50" applyFont="1" applyBorder="1" applyAlignment="1">
      <alignment horizontal="right"/>
      <protection/>
    </xf>
    <xf numFmtId="0" fontId="14" fillId="0" borderId="14" xfId="50" applyFont="1" applyFill="1" applyBorder="1" applyAlignment="1">
      <alignment horizontal="left"/>
      <protection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/>
    </xf>
    <xf numFmtId="0" fontId="13" fillId="33" borderId="0" xfId="50" applyFont="1" applyFill="1" applyBorder="1" applyAlignment="1">
      <alignment horizontal="center"/>
      <protection/>
    </xf>
    <xf numFmtId="0" fontId="13" fillId="0" borderId="12" xfId="0" applyFont="1" applyBorder="1" applyAlignment="1">
      <alignment horizontal="left"/>
    </xf>
    <xf numFmtId="0" fontId="13" fillId="0" borderId="12" xfId="0" applyFont="1" applyFill="1" applyBorder="1" applyAlignment="1">
      <alignment horizontal="left"/>
    </xf>
    <xf numFmtId="0" fontId="87" fillId="0" borderId="12" xfId="0" applyFont="1" applyBorder="1" applyAlignment="1">
      <alignment/>
    </xf>
    <xf numFmtId="0" fontId="15" fillId="33" borderId="13" xfId="50" applyFont="1" applyFill="1" applyBorder="1">
      <alignment/>
      <protection/>
    </xf>
    <xf numFmtId="0" fontId="55" fillId="0" borderId="0" xfId="0" applyFont="1" applyBorder="1" applyAlignment="1">
      <alignment/>
    </xf>
    <xf numFmtId="0" fontId="13" fillId="0" borderId="12" xfId="50" applyFont="1" applyFill="1" applyBorder="1" applyAlignment="1">
      <alignment horizontal="left" wrapText="1"/>
      <protection/>
    </xf>
    <xf numFmtId="3" fontId="14" fillId="33" borderId="0" xfId="50" applyNumberFormat="1" applyFont="1" applyFill="1" applyBorder="1" applyAlignment="1">
      <alignment horizontal="centerContinuous"/>
      <protection/>
    </xf>
    <xf numFmtId="0" fontId="0" fillId="0" borderId="0" xfId="0" applyBorder="1" applyAlignment="1">
      <alignment/>
    </xf>
    <xf numFmtId="3" fontId="93" fillId="0" borderId="0" xfId="56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87" fillId="0" borderId="0" xfId="0" applyFont="1" applyFill="1" applyBorder="1" applyAlignment="1">
      <alignment horizontal="center" vertical="center"/>
    </xf>
    <xf numFmtId="0" fontId="55" fillId="0" borderId="0" xfId="0" applyFont="1" applyFill="1" applyAlignment="1">
      <alignment/>
    </xf>
    <xf numFmtId="0" fontId="55" fillId="0" borderId="0" xfId="0" applyFont="1" applyFill="1" applyBorder="1" applyAlignment="1">
      <alignment/>
    </xf>
    <xf numFmtId="0" fontId="13" fillId="0" borderId="0" xfId="50" applyFont="1" applyFill="1" applyBorder="1" applyAlignment="1">
      <alignment/>
      <protection/>
    </xf>
    <xf numFmtId="3" fontId="13" fillId="0" borderId="0" xfId="50" applyNumberFormat="1" applyFont="1" applyFill="1" applyBorder="1" applyAlignment="1">
      <alignment horizontal="right"/>
      <protection/>
    </xf>
    <xf numFmtId="0" fontId="0" fillId="33" borderId="13" xfId="0" applyFill="1" applyBorder="1" applyAlignment="1">
      <alignment/>
    </xf>
    <xf numFmtId="0" fontId="13" fillId="0" borderId="0" xfId="50" applyFont="1" applyFill="1" applyBorder="1" applyAlignment="1">
      <alignment horizontal="center" vertical="center"/>
      <protection/>
    </xf>
    <xf numFmtId="3" fontId="13" fillId="0" borderId="0" xfId="50" applyNumberFormat="1" applyFont="1" applyFill="1" applyBorder="1" applyAlignment="1">
      <alignment horizontal="right" vertical="center"/>
      <protection/>
    </xf>
    <xf numFmtId="0" fontId="0" fillId="0" borderId="0" xfId="0" applyBorder="1" applyAlignment="1">
      <alignment/>
    </xf>
    <xf numFmtId="20" fontId="13" fillId="33" borderId="0" xfId="0" applyNumberFormat="1" applyFont="1" applyFill="1" applyBorder="1" applyAlignment="1">
      <alignment/>
    </xf>
    <xf numFmtId="0" fontId="13" fillId="33" borderId="0" xfId="0" applyFont="1" applyFill="1" applyBorder="1" applyAlignment="1">
      <alignment/>
    </xf>
    <xf numFmtId="3" fontId="87" fillId="33" borderId="0" xfId="0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0" fontId="85" fillId="0" borderId="12" xfId="0" applyFont="1" applyFill="1" applyBorder="1" applyAlignment="1">
      <alignment/>
    </xf>
    <xf numFmtId="0" fontId="85" fillId="0" borderId="10" xfId="0" applyFont="1" applyFill="1" applyBorder="1" applyAlignment="1">
      <alignment/>
    </xf>
    <xf numFmtId="0" fontId="23" fillId="0" borderId="12" xfId="50" applyFont="1" applyFill="1" applyBorder="1">
      <alignment/>
      <protection/>
    </xf>
    <xf numFmtId="0" fontId="0" fillId="0" borderId="0" xfId="0" applyBorder="1" applyAlignment="1">
      <alignment/>
    </xf>
    <xf numFmtId="0" fontId="87" fillId="0" borderId="13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2" xfId="0" applyFont="1" applyBorder="1" applyAlignment="1">
      <alignment/>
    </xf>
    <xf numFmtId="0" fontId="27" fillId="0" borderId="0" xfId="0" applyFont="1" applyFill="1" applyBorder="1" applyAlignment="1">
      <alignment horizontal="left"/>
    </xf>
    <xf numFmtId="0" fontId="13" fillId="0" borderId="0" xfId="0" applyFont="1" applyBorder="1" applyAlignment="1">
      <alignment/>
    </xf>
    <xf numFmtId="0" fontId="13" fillId="0" borderId="13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13" fillId="33" borderId="13" xfId="50" applyFont="1" applyFill="1" applyBorder="1" applyAlignment="1">
      <alignment horizontal="right"/>
      <protection/>
    </xf>
    <xf numFmtId="0" fontId="14" fillId="33" borderId="13" xfId="50" applyFont="1" applyFill="1" applyBorder="1" applyAlignment="1">
      <alignment horizontal="centerContinuous"/>
      <protection/>
    </xf>
    <xf numFmtId="0" fontId="2" fillId="33" borderId="13" xfId="50" applyFill="1" applyBorder="1">
      <alignment/>
      <protection/>
    </xf>
    <xf numFmtId="0" fontId="14" fillId="0" borderId="15" xfId="50" applyFont="1" applyFill="1" applyBorder="1" applyAlignment="1">
      <alignment horizontal="left"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94" fillId="0" borderId="0" xfId="0" applyFont="1" applyAlignment="1">
      <alignment/>
    </xf>
    <xf numFmtId="0" fontId="95" fillId="0" borderId="0" xfId="0" applyFont="1" applyAlignment="1">
      <alignment/>
    </xf>
    <xf numFmtId="0" fontId="94" fillId="0" borderId="0" xfId="0" applyFont="1" applyAlignment="1">
      <alignment/>
    </xf>
    <xf numFmtId="0" fontId="96" fillId="0" borderId="0" xfId="0" applyFont="1" applyAlignment="1">
      <alignment/>
    </xf>
    <xf numFmtId="0" fontId="97" fillId="0" borderId="0" xfId="0" applyFont="1" applyAlignment="1">
      <alignment/>
    </xf>
    <xf numFmtId="0" fontId="10" fillId="0" borderId="0" xfId="50" applyFont="1" applyFill="1" applyBorder="1" applyAlignment="1">
      <alignment horizontal="left"/>
      <protection/>
    </xf>
    <xf numFmtId="0" fontId="0" fillId="0" borderId="14" xfId="0" applyFill="1" applyBorder="1" applyAlignment="1">
      <alignment/>
    </xf>
    <xf numFmtId="0" fontId="13" fillId="0" borderId="14" xfId="50" applyFont="1" applyFill="1" applyBorder="1" applyAlignment="1">
      <alignment horizontal="left"/>
      <protection/>
    </xf>
    <xf numFmtId="3" fontId="87" fillId="0" borderId="14" xfId="0" applyNumberFormat="1" applyFont="1" applyFill="1" applyBorder="1" applyAlignment="1">
      <alignment/>
    </xf>
    <xf numFmtId="16" fontId="13" fillId="0" borderId="0" xfId="51" applyNumberFormat="1" applyFont="1" applyFill="1" applyBorder="1" applyAlignment="1">
      <alignment horizontal="left"/>
      <protection/>
    </xf>
    <xf numFmtId="0" fontId="14" fillId="0" borderId="13" xfId="50" applyFont="1" applyFill="1" applyBorder="1" applyAlignment="1">
      <alignment horizontal="centerContinuous"/>
      <protection/>
    </xf>
    <xf numFmtId="0" fontId="14" fillId="0" borderId="0" xfId="50" applyFont="1" applyFill="1" applyBorder="1" applyAlignment="1">
      <alignment horizontal="left"/>
      <protection/>
    </xf>
    <xf numFmtId="16" fontId="13" fillId="0" borderId="0" xfId="50" applyNumberFormat="1" applyFont="1" applyFill="1" applyBorder="1" applyAlignment="1">
      <alignment/>
      <protection/>
    </xf>
    <xf numFmtId="0" fontId="85" fillId="0" borderId="14" xfId="0" applyFont="1" applyFill="1" applyBorder="1" applyAlignment="1">
      <alignment/>
    </xf>
    <xf numFmtId="3" fontId="92" fillId="0" borderId="14" xfId="0" applyNumberFormat="1" applyFont="1" applyFill="1" applyBorder="1" applyAlignment="1">
      <alignment/>
    </xf>
    <xf numFmtId="0" fontId="14" fillId="0" borderId="14" xfId="50" applyFont="1" applyFill="1" applyBorder="1" applyAlignment="1">
      <alignment horizontal="center"/>
      <protection/>
    </xf>
    <xf numFmtId="0" fontId="4" fillId="0" borderId="0" xfId="50" applyFont="1" applyFill="1" applyBorder="1" applyAlignment="1">
      <alignment horizontal="center"/>
      <protection/>
    </xf>
    <xf numFmtId="0" fontId="3" fillId="0" borderId="0" xfId="50" applyFont="1" applyFill="1" applyBorder="1" applyAlignment="1">
      <alignment horizontal="center"/>
      <protection/>
    </xf>
    <xf numFmtId="0" fontId="2" fillId="0" borderId="0" xfId="50" applyFill="1" applyBorder="1">
      <alignment/>
      <protection/>
    </xf>
    <xf numFmtId="0" fontId="16" fillId="0" borderId="0" xfId="50" applyFont="1" applyFill="1" applyBorder="1" applyAlignment="1">
      <alignment horizontal="centerContinuous"/>
      <protection/>
    </xf>
    <xf numFmtId="0" fontId="2" fillId="0" borderId="13" xfId="50" applyFill="1" applyBorder="1">
      <alignment/>
      <protection/>
    </xf>
    <xf numFmtId="3" fontId="13" fillId="0" borderId="13" xfId="50" applyNumberFormat="1" applyFont="1" applyFill="1" applyBorder="1" applyAlignment="1">
      <alignment/>
      <protection/>
    </xf>
    <xf numFmtId="3" fontId="13" fillId="0" borderId="13" xfId="50" applyNumberFormat="1" applyFont="1" applyFill="1" applyBorder="1">
      <alignment/>
      <protection/>
    </xf>
    <xf numFmtId="0" fontId="2" fillId="0" borderId="0" xfId="50" applyFill="1" applyBorder="1" applyAlignment="1">
      <alignment horizontal="center"/>
      <protection/>
    </xf>
    <xf numFmtId="0" fontId="19" fillId="0" borderId="0" xfId="50" applyFont="1" applyFill="1" applyBorder="1">
      <alignment/>
      <protection/>
    </xf>
    <xf numFmtId="0" fontId="23" fillId="0" borderId="14" xfId="50" applyFont="1" applyFill="1" applyBorder="1">
      <alignment/>
      <protection/>
    </xf>
    <xf numFmtId="0" fontId="23" fillId="0" borderId="14" xfId="50" applyFont="1" applyFill="1" applyBorder="1" applyAlignment="1">
      <alignment horizontal="center"/>
      <protection/>
    </xf>
    <xf numFmtId="3" fontId="14" fillId="0" borderId="12" xfId="50" applyNumberFormat="1" applyFont="1" applyFill="1" applyBorder="1">
      <alignment/>
      <protection/>
    </xf>
    <xf numFmtId="3" fontId="17" fillId="0" borderId="0" xfId="50" applyNumberFormat="1" applyFont="1" applyFill="1" applyBorder="1">
      <alignment/>
      <protection/>
    </xf>
    <xf numFmtId="0" fontId="14" fillId="0" borderId="12" xfId="50" applyFont="1" applyFill="1" applyBorder="1" applyAlignment="1">
      <alignment horizontal="centerContinuous"/>
      <protection/>
    </xf>
    <xf numFmtId="0" fontId="14" fillId="0" borderId="0" xfId="50" applyFont="1" applyFill="1" applyBorder="1" applyAlignment="1">
      <alignment horizontal="centerContinuous"/>
      <protection/>
    </xf>
    <xf numFmtId="3" fontId="2" fillId="0" borderId="0" xfId="50" applyNumberFormat="1" applyFill="1" applyBorder="1">
      <alignment/>
      <protection/>
    </xf>
    <xf numFmtId="3" fontId="85" fillId="0" borderId="12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18" fillId="0" borderId="12" xfId="50" applyFont="1" applyFill="1" applyBorder="1">
      <alignment/>
      <protection/>
    </xf>
    <xf numFmtId="0" fontId="0" fillId="0" borderId="0" xfId="0" applyFont="1" applyFill="1" applyBorder="1" applyAlignment="1">
      <alignment/>
    </xf>
    <xf numFmtId="0" fontId="87" fillId="0" borderId="13" xfId="0" applyFont="1" applyFill="1" applyBorder="1" applyAlignment="1">
      <alignment horizontal="center"/>
    </xf>
    <xf numFmtId="16" fontId="13" fillId="0" borderId="0" xfId="50" applyNumberFormat="1" applyFont="1" applyFill="1" applyBorder="1" applyAlignment="1">
      <alignment horizontal="left"/>
      <protection/>
    </xf>
    <xf numFmtId="0" fontId="25" fillId="0" borderId="0" xfId="0" applyFont="1" applyFill="1" applyBorder="1" applyAlignment="1">
      <alignment horizontal="left"/>
    </xf>
    <xf numFmtId="0" fontId="13" fillId="0" borderId="0" xfId="0" applyFont="1" applyBorder="1" applyAlignment="1">
      <alignment horizontal="center"/>
    </xf>
    <xf numFmtId="0" fontId="13" fillId="0" borderId="0" xfId="51" applyFont="1" applyFill="1" applyBorder="1" applyAlignment="1">
      <alignment horizontal="center"/>
      <protection/>
    </xf>
    <xf numFmtId="0" fontId="13" fillId="0" borderId="13" xfId="51" applyFont="1" applyFill="1" applyBorder="1" applyAlignment="1">
      <alignment horizontal="center"/>
      <protection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3" fontId="13" fillId="0" borderId="0" xfId="0" applyNumberFormat="1" applyFont="1" applyFill="1" applyBorder="1" applyAlignment="1">
      <alignment horizontal="right"/>
    </xf>
    <xf numFmtId="22" fontId="9" fillId="0" borderId="10" xfId="50" applyNumberFormat="1" applyFont="1" applyFill="1" applyBorder="1">
      <alignment/>
      <protection/>
    </xf>
    <xf numFmtId="0" fontId="2" fillId="0" borderId="11" xfId="50" applyFont="1" applyFill="1" applyBorder="1">
      <alignment/>
      <protection/>
    </xf>
    <xf numFmtId="0" fontId="5" fillId="0" borderId="12" xfId="50" applyFont="1" applyFill="1" applyBorder="1" applyAlignment="1">
      <alignment horizontal="left"/>
      <protection/>
    </xf>
    <xf numFmtId="0" fontId="86" fillId="0" borderId="0" xfId="0" applyFont="1" applyFill="1" applyBorder="1" applyAlignment="1">
      <alignment horizontal="center" readingOrder="1"/>
    </xf>
    <xf numFmtId="0" fontId="2" fillId="0" borderId="0" xfId="50" applyFont="1" applyFill="1" applyBorder="1" applyAlignment="1">
      <alignment horizontal="center"/>
      <protection/>
    </xf>
    <xf numFmtId="0" fontId="2" fillId="0" borderId="13" xfId="50" applyFont="1" applyFill="1" applyBorder="1">
      <alignment/>
      <protection/>
    </xf>
    <xf numFmtId="0" fontId="8" fillId="0" borderId="0" xfId="50" applyFont="1" applyFill="1" applyBorder="1" applyAlignment="1">
      <alignment horizontal="center"/>
      <protection/>
    </xf>
    <xf numFmtId="0" fontId="7" fillId="0" borderId="0" xfId="50" applyFont="1" applyFill="1" applyBorder="1" applyAlignment="1">
      <alignment horizontal="centerContinuous"/>
      <protection/>
    </xf>
    <xf numFmtId="0" fontId="0" fillId="0" borderId="11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17" xfId="0" applyFill="1" applyBorder="1" applyAlignment="1">
      <alignment/>
    </xf>
    <xf numFmtId="0" fontId="2" fillId="0" borderId="0" xfId="51" applyFill="1" applyBorder="1">
      <alignment/>
      <protection/>
    </xf>
    <xf numFmtId="0" fontId="0" fillId="0" borderId="13" xfId="0" applyFill="1" applyBorder="1" applyAlignment="1">
      <alignment horizontal="center"/>
    </xf>
    <xf numFmtId="0" fontId="89" fillId="0" borderId="0" xfId="0" applyFont="1" applyFill="1" applyBorder="1" applyAlignment="1">
      <alignment/>
    </xf>
    <xf numFmtId="0" fontId="13" fillId="0" borderId="0" xfId="51" applyFont="1" applyFill="1" applyBorder="1" applyAlignment="1">
      <alignment horizontal="left"/>
      <protection/>
    </xf>
    <xf numFmtId="3" fontId="13" fillId="0" borderId="0" xfId="51" applyNumberFormat="1" applyFont="1" applyFill="1" applyBorder="1">
      <alignment/>
      <protection/>
    </xf>
    <xf numFmtId="0" fontId="87" fillId="0" borderId="0" xfId="0" applyFont="1" applyFill="1" applyBorder="1" applyAlignment="1">
      <alignment horizontal="left"/>
    </xf>
    <xf numFmtId="0" fontId="13" fillId="0" borderId="0" xfId="51" applyFont="1" applyFill="1" applyBorder="1">
      <alignment/>
      <protection/>
    </xf>
    <xf numFmtId="0" fontId="2" fillId="0" borderId="13" xfId="51" applyFont="1" applyFill="1" applyBorder="1" applyAlignment="1">
      <alignment horizontal="center"/>
      <protection/>
    </xf>
    <xf numFmtId="0" fontId="2" fillId="0" borderId="13" xfId="51" applyFill="1" applyBorder="1" applyAlignment="1">
      <alignment horizontal="center"/>
      <protection/>
    </xf>
    <xf numFmtId="0" fontId="98" fillId="0" borderId="0" xfId="0" applyFont="1" applyFill="1" applyBorder="1" applyAlignment="1">
      <alignment horizontal="left"/>
    </xf>
    <xf numFmtId="0" fontId="2" fillId="0" borderId="0" xfId="51" applyFont="1" applyFill="1" applyBorder="1">
      <alignment/>
      <protection/>
    </xf>
    <xf numFmtId="0" fontId="14" fillId="0" borderId="12" xfId="0" applyFont="1" applyFill="1" applyBorder="1" applyAlignment="1">
      <alignment/>
    </xf>
    <xf numFmtId="0" fontId="0" fillId="0" borderId="0" xfId="0" applyFill="1" applyBorder="1" applyAlignment="1">
      <alignment horizontal="left"/>
    </xf>
    <xf numFmtId="22" fontId="20" fillId="0" borderId="10" xfId="51" applyNumberFormat="1" applyFont="1" applyFill="1" applyBorder="1">
      <alignment/>
      <protection/>
    </xf>
    <xf numFmtId="0" fontId="2" fillId="0" borderId="11" xfId="51" applyFont="1" applyFill="1" applyBorder="1">
      <alignment/>
      <protection/>
    </xf>
    <xf numFmtId="22" fontId="20" fillId="0" borderId="12" xfId="51" applyNumberFormat="1" applyFont="1" applyFill="1" applyBorder="1" applyAlignment="1">
      <alignment horizontal="center"/>
      <protection/>
    </xf>
    <xf numFmtId="0" fontId="2" fillId="0" borderId="12" xfId="51" applyFont="1" applyFill="1" applyBorder="1">
      <alignment/>
      <protection/>
    </xf>
    <xf numFmtId="0" fontId="2" fillId="0" borderId="0" xfId="51" applyFont="1" applyFill="1" applyBorder="1" applyAlignment="1">
      <alignment horizontal="right"/>
      <protection/>
    </xf>
    <xf numFmtId="0" fontId="2" fillId="0" borderId="0" xfId="51" applyFont="1" applyFill="1" applyBorder="1" applyAlignment="1">
      <alignment horizontal="center"/>
      <protection/>
    </xf>
    <xf numFmtId="0" fontId="7" fillId="0" borderId="0" xfId="51" applyFont="1" applyFill="1" applyBorder="1" applyAlignment="1">
      <alignment horizontal="right"/>
      <protection/>
    </xf>
    <xf numFmtId="0" fontId="0" fillId="0" borderId="0" xfId="0" applyFill="1" applyBorder="1" applyAlignment="1">
      <alignment/>
    </xf>
    <xf numFmtId="3" fontId="13" fillId="0" borderId="0" xfId="0" applyNumberFormat="1" applyFont="1" applyBorder="1" applyAlignment="1">
      <alignment horizontal="right"/>
    </xf>
    <xf numFmtId="0" fontId="0" fillId="0" borderId="12" xfId="0" applyFill="1" applyBorder="1" applyAlignment="1">
      <alignment/>
    </xf>
    <xf numFmtId="0" fontId="87" fillId="0" borderId="12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183" fontId="13" fillId="0" borderId="0" xfId="0" applyNumberFormat="1" applyFont="1" applyFill="1" applyBorder="1" applyAlignment="1">
      <alignment horizontal="center"/>
    </xf>
    <xf numFmtId="0" fontId="68" fillId="0" borderId="0" xfId="0" applyFont="1" applyBorder="1" applyAlignment="1">
      <alignment/>
    </xf>
    <xf numFmtId="183" fontId="13" fillId="0" borderId="0" xfId="0" applyNumberFormat="1" applyFont="1" applyBorder="1" applyAlignment="1">
      <alignment horizontal="center"/>
    </xf>
    <xf numFmtId="0" fontId="68" fillId="0" borderId="0" xfId="0" applyFont="1" applyAlignment="1">
      <alignment/>
    </xf>
    <xf numFmtId="183" fontId="13" fillId="0" borderId="0" xfId="51" applyNumberFormat="1" applyFont="1" applyFill="1" applyBorder="1" applyAlignment="1">
      <alignment horizontal="left"/>
      <protection/>
    </xf>
    <xf numFmtId="183" fontId="13" fillId="0" borderId="0" xfId="50" applyNumberFormat="1" applyFont="1" applyFill="1" applyBorder="1" applyAlignment="1">
      <alignment/>
      <protection/>
    </xf>
    <xf numFmtId="0" fontId="14" fillId="0" borderId="12" xfId="0" applyFont="1" applyFill="1" applyBorder="1" applyAlignment="1">
      <alignment horizontal="left"/>
    </xf>
    <xf numFmtId="0" fontId="13" fillId="0" borderId="12" xfId="0" applyFont="1" applyBorder="1" applyAlignment="1">
      <alignment/>
    </xf>
    <xf numFmtId="0" fontId="85" fillId="0" borderId="13" xfId="0" applyFont="1" applyFill="1" applyBorder="1" applyAlignment="1">
      <alignment/>
    </xf>
    <xf numFmtId="183" fontId="13" fillId="0" borderId="0" xfId="0" applyNumberFormat="1" applyFont="1" applyFill="1" applyBorder="1" applyAlignment="1">
      <alignment horizontal="left"/>
    </xf>
    <xf numFmtId="183" fontId="13" fillId="0" borderId="0" xfId="0" applyNumberFormat="1" applyFont="1" applyBorder="1" applyAlignment="1">
      <alignment horizontal="left"/>
    </xf>
    <xf numFmtId="183" fontId="13" fillId="0" borderId="0" xfId="50" applyNumberFormat="1" applyFont="1" applyFill="1" applyBorder="1" applyAlignment="1">
      <alignment horizontal="left"/>
      <protection/>
    </xf>
    <xf numFmtId="16" fontId="13" fillId="0" borderId="0" xfId="0" applyNumberFormat="1" applyFont="1" applyBorder="1" applyAlignment="1">
      <alignment horizontal="center"/>
    </xf>
    <xf numFmtId="0" fontId="14" fillId="0" borderId="12" xfId="0" applyFont="1" applyBorder="1" applyAlignment="1">
      <alignment/>
    </xf>
    <xf numFmtId="183" fontId="13" fillId="0" borderId="0" xfId="50" applyNumberFormat="1" applyFont="1" applyFill="1" applyBorder="1" applyAlignment="1">
      <alignment horizontal="right"/>
      <protection/>
    </xf>
    <xf numFmtId="0" fontId="14" fillId="0" borderId="10" xfId="50" applyFont="1" applyFill="1" applyBorder="1">
      <alignment/>
      <protection/>
    </xf>
    <xf numFmtId="0" fontId="13" fillId="0" borderId="11" xfId="50" applyFont="1" applyFill="1" applyBorder="1" applyAlignment="1">
      <alignment horizontal="left"/>
      <protection/>
    </xf>
    <xf numFmtId="3" fontId="87" fillId="0" borderId="11" xfId="0" applyNumberFormat="1" applyFont="1" applyFill="1" applyBorder="1" applyAlignment="1">
      <alignment/>
    </xf>
    <xf numFmtId="0" fontId="13" fillId="0" borderId="11" xfId="50" applyFont="1" applyFill="1" applyBorder="1" applyAlignment="1">
      <alignment horizontal="center"/>
      <protection/>
    </xf>
    <xf numFmtId="0" fontId="14" fillId="0" borderId="17" xfId="50" applyFont="1" applyFill="1" applyBorder="1" applyAlignment="1">
      <alignment horizontal="right"/>
      <protection/>
    </xf>
    <xf numFmtId="0" fontId="99" fillId="0" borderId="10" xfId="0" applyFont="1" applyFill="1" applyBorder="1" applyAlignment="1">
      <alignment/>
    </xf>
    <xf numFmtId="0" fontId="13" fillId="0" borderId="11" xfId="50" applyFont="1" applyFill="1" applyBorder="1">
      <alignment/>
      <protection/>
    </xf>
    <xf numFmtId="0" fontId="88" fillId="0" borderId="17" xfId="0" applyFont="1" applyFill="1" applyBorder="1" applyAlignment="1">
      <alignment/>
    </xf>
    <xf numFmtId="0" fontId="0" fillId="0" borderId="0" xfId="0" applyFill="1" applyBorder="1" applyAlignment="1">
      <alignment/>
    </xf>
    <xf numFmtId="0" fontId="28" fillId="0" borderId="0" xfId="50" applyFont="1" applyFill="1" applyBorder="1">
      <alignment/>
      <protection/>
    </xf>
    <xf numFmtId="0" fontId="85" fillId="0" borderId="0" xfId="0" applyFont="1" applyBorder="1" applyAlignment="1">
      <alignment/>
    </xf>
    <xf numFmtId="0" fontId="28" fillId="0" borderId="0" xfId="50" applyFont="1" applyFill="1" applyBorder="1" applyAlignment="1">
      <alignment horizontal="right"/>
      <protection/>
    </xf>
    <xf numFmtId="1" fontId="28" fillId="0" borderId="0" xfId="50" applyNumberFormat="1" applyFont="1" applyFill="1" applyBorder="1" applyAlignment="1">
      <alignment horizontal="right"/>
      <protection/>
    </xf>
    <xf numFmtId="0" fontId="79" fillId="0" borderId="0" xfId="0" applyFont="1" applyBorder="1" applyAlignment="1">
      <alignment/>
    </xf>
    <xf numFmtId="0" fontId="79" fillId="0" borderId="0" xfId="0" applyFont="1" applyAlignment="1">
      <alignment/>
    </xf>
    <xf numFmtId="0" fontId="79" fillId="0" borderId="0" xfId="0" applyFont="1" applyFill="1" applyBorder="1" applyAlignment="1">
      <alignment/>
    </xf>
    <xf numFmtId="0" fontId="79" fillId="0" borderId="0" xfId="0" applyFont="1" applyFill="1" applyAlignment="1">
      <alignment/>
    </xf>
    <xf numFmtId="0" fontId="13" fillId="33" borderId="10" xfId="50" applyFont="1" applyFill="1" applyBorder="1" applyAlignment="1">
      <alignment horizontal="left" wrapText="1"/>
      <protection/>
    </xf>
    <xf numFmtId="0" fontId="11" fillId="0" borderId="11" xfId="50" applyFont="1" applyFill="1" applyBorder="1" applyAlignment="1">
      <alignment horizontal="left"/>
      <protection/>
    </xf>
    <xf numFmtId="0" fontId="11" fillId="0" borderId="11" xfId="50" applyFont="1" applyFill="1" applyBorder="1">
      <alignment/>
      <protection/>
    </xf>
    <xf numFmtId="0" fontId="11" fillId="0" borderId="11" xfId="50" applyFont="1" applyFill="1" applyBorder="1" applyAlignment="1">
      <alignment horizontal="center"/>
      <protection/>
    </xf>
    <xf numFmtId="3" fontId="11" fillId="0" borderId="11" xfId="50" applyNumberFormat="1" applyFont="1" applyFill="1" applyBorder="1" applyAlignment="1">
      <alignment/>
      <protection/>
    </xf>
    <xf numFmtId="0" fontId="13" fillId="33" borderId="11" xfId="50" applyFont="1" applyFill="1" applyBorder="1" applyAlignment="1">
      <alignment horizontal="center"/>
      <protection/>
    </xf>
    <xf numFmtId="3" fontId="13" fillId="33" borderId="11" xfId="50" applyNumberFormat="1" applyFont="1" applyFill="1" applyBorder="1" applyAlignment="1">
      <alignment horizontal="center"/>
      <protection/>
    </xf>
    <xf numFmtId="0" fontId="13" fillId="0" borderId="17" xfId="50" applyFont="1" applyBorder="1" applyAlignment="1">
      <alignment horizontal="right"/>
      <protection/>
    </xf>
    <xf numFmtId="0" fontId="0" fillId="0" borderId="17" xfId="0" applyBorder="1" applyAlignment="1">
      <alignment/>
    </xf>
    <xf numFmtId="0" fontId="11" fillId="33" borderId="0" xfId="50" applyFont="1" applyFill="1" applyBorder="1">
      <alignment/>
      <protection/>
    </xf>
    <xf numFmtId="0" fontId="11" fillId="33" borderId="11" xfId="50" applyFont="1" applyFill="1" applyBorder="1" applyAlignment="1">
      <alignment horizontal="left"/>
      <protection/>
    </xf>
    <xf numFmtId="0" fontId="11" fillId="33" borderId="11" xfId="50" applyFont="1" applyFill="1" applyBorder="1">
      <alignment/>
      <protection/>
    </xf>
    <xf numFmtId="0" fontId="11" fillId="33" borderId="11" xfId="50" applyFont="1" applyFill="1" applyBorder="1" applyAlignment="1">
      <alignment horizontal="center"/>
      <protection/>
    </xf>
    <xf numFmtId="3" fontId="11" fillId="33" borderId="11" xfId="50" applyNumberFormat="1" applyFont="1" applyFill="1" applyBorder="1">
      <alignment/>
      <protection/>
    </xf>
    <xf numFmtId="0" fontId="100" fillId="0" borderId="0" xfId="50" applyFont="1" applyFill="1" applyBorder="1">
      <alignment/>
      <protection/>
    </xf>
    <xf numFmtId="0" fontId="100" fillId="0" borderId="0" xfId="50" applyFont="1" applyBorder="1">
      <alignment/>
      <protection/>
    </xf>
    <xf numFmtId="0" fontId="68" fillId="0" borderId="0" xfId="0" applyFont="1" applyFill="1" applyAlignment="1">
      <alignment/>
    </xf>
    <xf numFmtId="0" fontId="55" fillId="0" borderId="0" xfId="0" applyFont="1" applyFill="1" applyBorder="1" applyAlignment="1">
      <alignment horizontal="left"/>
    </xf>
    <xf numFmtId="0" fontId="55" fillId="33" borderId="0" xfId="0" applyFont="1" applyFill="1" applyBorder="1" applyAlignment="1">
      <alignment/>
    </xf>
    <xf numFmtId="0" fontId="55" fillId="33" borderId="13" xfId="0" applyFont="1" applyFill="1" applyBorder="1" applyAlignment="1">
      <alignment/>
    </xf>
    <xf numFmtId="0" fontId="0" fillId="0" borderId="15" xfId="0" applyFill="1" applyBorder="1" applyAlignment="1">
      <alignment/>
    </xf>
    <xf numFmtId="0" fontId="87" fillId="0" borderId="0" xfId="51" applyFont="1" applyFill="1" applyBorder="1" applyAlignment="1">
      <alignment horizontal="left"/>
      <protection/>
    </xf>
    <xf numFmtId="0" fontId="0" fillId="33" borderId="0" xfId="0" applyFont="1" applyFill="1" applyBorder="1" applyAlignment="1">
      <alignment/>
    </xf>
    <xf numFmtId="0" fontId="13" fillId="0" borderId="0" xfId="0" applyFont="1" applyFill="1" applyBorder="1" applyAlignment="1">
      <alignment horizontal="left"/>
    </xf>
    <xf numFmtId="16" fontId="13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3" xfId="0" applyFill="1" applyBorder="1" applyAlignment="1">
      <alignment/>
    </xf>
    <xf numFmtId="0" fontId="9" fillId="2" borderId="18" xfId="50" applyFont="1" applyFill="1" applyBorder="1" applyAlignment="1">
      <alignment horizontal="left"/>
      <protection/>
    </xf>
    <xf numFmtId="0" fontId="9" fillId="2" borderId="19" xfId="50" applyFont="1" applyFill="1" applyBorder="1">
      <alignment/>
      <protection/>
    </xf>
    <xf numFmtId="0" fontId="9" fillId="2" borderId="19" xfId="50" applyFont="1" applyFill="1" applyBorder="1" applyAlignment="1">
      <alignment horizontal="center"/>
      <protection/>
    </xf>
    <xf numFmtId="0" fontId="9" fillId="2" borderId="20" xfId="50" applyFont="1" applyFill="1" applyBorder="1" applyAlignment="1">
      <alignment horizontal="centerContinuous"/>
      <protection/>
    </xf>
    <xf numFmtId="0" fontId="10" fillId="35" borderId="21" xfId="50" applyFont="1" applyFill="1" applyBorder="1" applyAlignment="1">
      <alignment horizontal="left"/>
      <protection/>
    </xf>
    <xf numFmtId="0" fontId="28" fillId="35" borderId="22" xfId="50" applyFont="1" applyFill="1" applyBorder="1">
      <alignment/>
      <protection/>
    </xf>
    <xf numFmtId="0" fontId="85" fillId="35" borderId="22" xfId="0" applyFont="1" applyFill="1" applyBorder="1" applyAlignment="1">
      <alignment/>
    </xf>
    <xf numFmtId="0" fontId="28" fillId="35" borderId="22" xfId="50" applyFont="1" applyFill="1" applyBorder="1" applyAlignment="1">
      <alignment horizontal="right"/>
      <protection/>
    </xf>
    <xf numFmtId="1" fontId="28" fillId="35" borderId="22" xfId="50" applyNumberFormat="1" applyFont="1" applyFill="1" applyBorder="1" applyAlignment="1">
      <alignment horizontal="right"/>
      <protection/>
    </xf>
    <xf numFmtId="0" fontId="22" fillId="35" borderId="23" xfId="50" applyFont="1" applyFill="1" applyBorder="1" applyAlignment="1">
      <alignment horizontal="center"/>
      <protection/>
    </xf>
    <xf numFmtId="0" fontId="14" fillId="35" borderId="24" xfId="0" applyFont="1" applyFill="1" applyBorder="1" applyAlignment="1">
      <alignment horizontal="left"/>
    </xf>
    <xf numFmtId="0" fontId="10" fillId="35" borderId="22" xfId="50" applyFont="1" applyFill="1" applyBorder="1" applyAlignment="1">
      <alignment horizontal="left"/>
      <protection/>
    </xf>
    <xf numFmtId="0" fontId="85" fillId="35" borderId="25" xfId="0" applyFont="1" applyFill="1" applyBorder="1" applyAlignment="1">
      <alignment/>
    </xf>
    <xf numFmtId="1" fontId="28" fillId="35" borderId="22" xfId="50" applyNumberFormat="1" applyFont="1" applyFill="1" applyBorder="1">
      <alignment/>
      <protection/>
    </xf>
    <xf numFmtId="0" fontId="101" fillId="36" borderId="18" xfId="50" applyFont="1" applyFill="1" applyBorder="1" applyAlignment="1">
      <alignment horizontal="center"/>
      <protection/>
    </xf>
    <xf numFmtId="0" fontId="102" fillId="36" borderId="19" xfId="50" applyFont="1" applyFill="1" applyBorder="1" applyAlignment="1">
      <alignment horizontal="center"/>
      <protection/>
    </xf>
    <xf numFmtId="3" fontId="101" fillId="36" borderId="19" xfId="50" applyNumberFormat="1" applyFont="1" applyFill="1" applyBorder="1">
      <alignment/>
      <protection/>
    </xf>
    <xf numFmtId="3" fontId="101" fillId="36" borderId="20" xfId="50" applyNumberFormat="1" applyFont="1" applyFill="1" applyBorder="1">
      <alignment/>
      <protection/>
    </xf>
    <xf numFmtId="0" fontId="9" fillId="2" borderId="20" xfId="50" applyFont="1" applyFill="1" applyBorder="1" applyAlignment="1">
      <alignment horizontal="center"/>
      <protection/>
    </xf>
    <xf numFmtId="0" fontId="26" fillId="36" borderId="18" xfId="50" applyFont="1" applyFill="1" applyBorder="1" applyAlignment="1">
      <alignment horizontal="center"/>
      <protection/>
    </xf>
    <xf numFmtId="0" fontId="24" fillId="36" borderId="19" xfId="50" applyFont="1" applyFill="1" applyBorder="1" applyAlignment="1">
      <alignment horizontal="center"/>
      <protection/>
    </xf>
    <xf numFmtId="3" fontId="26" fillId="36" borderId="19" xfId="50" applyNumberFormat="1" applyFont="1" applyFill="1" applyBorder="1">
      <alignment/>
      <protection/>
    </xf>
    <xf numFmtId="3" fontId="26" fillId="36" borderId="20" xfId="50" applyNumberFormat="1" applyFont="1" applyFill="1" applyBorder="1">
      <alignment/>
      <protection/>
    </xf>
    <xf numFmtId="0" fontId="26" fillId="36" borderId="18" xfId="50" applyFont="1" applyFill="1" applyBorder="1" applyAlignment="1">
      <alignment horizontal="left"/>
      <protection/>
    </xf>
    <xf numFmtId="0" fontId="26" fillId="36" borderId="19" xfId="50" applyFont="1" applyFill="1" applyBorder="1">
      <alignment/>
      <protection/>
    </xf>
    <xf numFmtId="0" fontId="26" fillId="36" borderId="19" xfId="50" applyFont="1" applyFill="1" applyBorder="1" applyAlignment="1">
      <alignment horizontal="center"/>
      <protection/>
    </xf>
    <xf numFmtId="0" fontId="101" fillId="36" borderId="10" xfId="50" applyFont="1" applyFill="1" applyBorder="1" applyAlignment="1">
      <alignment horizontal="left"/>
      <protection/>
    </xf>
    <xf numFmtId="0" fontId="101" fillId="36" borderId="11" xfId="50" applyFont="1" applyFill="1" applyBorder="1">
      <alignment/>
      <protection/>
    </xf>
    <xf numFmtId="0" fontId="101" fillId="36" borderId="11" xfId="50" applyFont="1" applyFill="1" applyBorder="1" applyAlignment="1">
      <alignment horizontal="center"/>
      <protection/>
    </xf>
    <xf numFmtId="3" fontId="101" fillId="36" borderId="17" xfId="50" applyNumberFormat="1" applyFont="1" applyFill="1" applyBorder="1">
      <alignment/>
      <protection/>
    </xf>
    <xf numFmtId="0" fontId="2" fillId="0" borderId="12" xfId="51" applyFill="1" applyBorder="1">
      <alignment/>
      <protection/>
    </xf>
    <xf numFmtId="0" fontId="9" fillId="2" borderId="19" xfId="50" applyFont="1" applyFill="1" applyBorder="1" applyAlignment="1">
      <alignment horizontal="centerContinuous"/>
      <protection/>
    </xf>
    <xf numFmtId="0" fontId="9" fillId="2" borderId="20" xfId="50" applyFont="1" applyFill="1" applyBorder="1" applyAlignment="1">
      <alignment horizontal="left"/>
      <protection/>
    </xf>
    <xf numFmtId="0" fontId="10" fillId="35" borderId="26" xfId="50" applyFont="1" applyFill="1" applyBorder="1" applyAlignment="1">
      <alignment horizontal="left"/>
      <protection/>
    </xf>
    <xf numFmtId="0" fontId="14" fillId="35" borderId="22" xfId="0" applyFont="1" applyFill="1" applyBorder="1" applyAlignment="1">
      <alignment horizontal="left"/>
    </xf>
    <xf numFmtId="0" fontId="22" fillId="0" borderId="26" xfId="50" applyFont="1" applyFill="1" applyBorder="1" applyAlignment="1">
      <alignment horizontal="center"/>
      <protection/>
    </xf>
    <xf numFmtId="0" fontId="14" fillId="37" borderId="0" xfId="50" applyFont="1" applyFill="1" applyBorder="1" applyAlignment="1">
      <alignment horizontal="centerContinuous"/>
      <protection/>
    </xf>
    <xf numFmtId="3" fontId="17" fillId="37" borderId="0" xfId="50" applyNumberFormat="1" applyFont="1" applyFill="1" applyBorder="1">
      <alignment/>
      <protection/>
    </xf>
    <xf numFmtId="3" fontId="14" fillId="37" borderId="0" xfId="50" applyNumberFormat="1" applyFont="1" applyFill="1" applyBorder="1" applyAlignment="1">
      <alignment/>
      <protection/>
    </xf>
    <xf numFmtId="0" fontId="87" fillId="0" borderId="26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3" xfId="0" applyFill="1" applyBorder="1" applyAlignment="1">
      <alignment/>
    </xf>
    <xf numFmtId="0" fontId="14" fillId="37" borderId="12" xfId="50" applyFont="1" applyFill="1" applyBorder="1" applyAlignment="1">
      <alignment horizontal="centerContinuous"/>
      <protection/>
    </xf>
    <xf numFmtId="0" fontId="13" fillId="0" borderId="12" xfId="50" applyFont="1" applyFill="1" applyBorder="1" applyAlignment="1">
      <alignment horizontal="left"/>
      <protection/>
    </xf>
    <xf numFmtId="0" fontId="14" fillId="37" borderId="12" xfId="50" applyFont="1" applyFill="1" applyBorder="1">
      <alignment/>
      <protection/>
    </xf>
    <xf numFmtId="0" fontId="0" fillId="0" borderId="0" xfId="0" applyFill="1" applyBorder="1" applyAlignment="1">
      <alignment/>
    </xf>
    <xf numFmtId="0" fontId="13" fillId="0" borderId="27" xfId="0" applyFont="1" applyFill="1" applyBorder="1" applyAlignment="1">
      <alignment horizontal="center"/>
    </xf>
    <xf numFmtId="0" fontId="14" fillId="34" borderId="13" xfId="50" applyFont="1" applyFill="1" applyBorder="1" applyAlignment="1">
      <alignment horizontal="center"/>
      <protection/>
    </xf>
    <xf numFmtId="0" fontId="16" fillId="0" borderId="0" xfId="50" applyFont="1" applyBorder="1" applyAlignment="1">
      <alignment horizontal="center"/>
      <protection/>
    </xf>
    <xf numFmtId="0" fontId="14" fillId="0" borderId="0" xfId="0" applyFont="1" applyFill="1" applyBorder="1" applyAlignment="1">
      <alignment horizontal="left"/>
    </xf>
    <xf numFmtId="16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 horizontal="center"/>
    </xf>
    <xf numFmtId="1" fontId="13" fillId="0" borderId="0" xfId="0" applyNumberFormat="1" applyFont="1" applyFill="1" applyBorder="1" applyAlignment="1">
      <alignment horizontal="center"/>
    </xf>
    <xf numFmtId="0" fontId="29" fillId="0" borderId="0" xfId="0" applyFont="1" applyFill="1" applyBorder="1" applyAlignment="1">
      <alignment horizontal="left"/>
    </xf>
    <xf numFmtId="3" fontId="13" fillId="0" borderId="0" xfId="0" applyNumberFormat="1" applyFont="1" applyBorder="1" applyAlignment="1">
      <alignment/>
    </xf>
    <xf numFmtId="0" fontId="13" fillId="0" borderId="28" xfId="0" applyFont="1" applyFill="1" applyBorder="1" applyAlignment="1">
      <alignment horizontal="center"/>
    </xf>
    <xf numFmtId="0" fontId="14" fillId="0" borderId="12" xfId="51" applyFont="1" applyFill="1" applyBorder="1">
      <alignment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4" fillId="37" borderId="12" xfId="50" applyFont="1" applyFill="1" applyBorder="1" applyAlignment="1">
      <alignment/>
      <protection/>
    </xf>
    <xf numFmtId="0" fontId="0" fillId="0" borderId="13" xfId="0" applyFill="1" applyBorder="1" applyAlignment="1">
      <alignment/>
    </xf>
    <xf numFmtId="0" fontId="85" fillId="35" borderId="27" xfId="0" applyFont="1" applyFill="1" applyBorder="1" applyAlignment="1">
      <alignment/>
    </xf>
    <xf numFmtId="16" fontId="13" fillId="0" borderId="0" xfId="0" applyNumberFormat="1" applyFont="1" applyBorder="1" applyAlignment="1">
      <alignment horizontal="left"/>
    </xf>
    <xf numFmtId="0" fontId="87" fillId="0" borderId="25" xfId="0" applyFont="1" applyFill="1" applyBorder="1" applyAlignment="1">
      <alignment horizontal="center"/>
    </xf>
    <xf numFmtId="0" fontId="102" fillId="36" borderId="18" xfId="50" applyFont="1" applyFill="1" applyBorder="1" applyAlignment="1">
      <alignment horizontal="center"/>
      <protection/>
    </xf>
    <xf numFmtId="3" fontId="102" fillId="36" borderId="19" xfId="50" applyNumberFormat="1" applyFont="1" applyFill="1" applyBorder="1">
      <alignment/>
      <protection/>
    </xf>
    <xf numFmtId="3" fontId="102" fillId="36" borderId="20" xfId="50" applyNumberFormat="1" applyFont="1" applyFill="1" applyBorder="1">
      <alignment/>
      <protection/>
    </xf>
    <xf numFmtId="0" fontId="0" fillId="0" borderId="0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3" xfId="0" applyFill="1" applyBorder="1" applyAlignment="1">
      <alignment/>
    </xf>
    <xf numFmtId="0" fontId="102" fillId="36" borderId="18" xfId="50" applyFont="1" applyFill="1" applyBorder="1" applyAlignment="1">
      <alignment horizontal="center"/>
      <protection/>
    </xf>
    <xf numFmtId="0" fontId="102" fillId="36" borderId="19" xfId="50" applyFont="1" applyFill="1" applyBorder="1" applyAlignment="1">
      <alignment horizontal="center"/>
      <protection/>
    </xf>
    <xf numFmtId="0" fontId="4" fillId="0" borderId="11" xfId="50" applyFont="1" applyBorder="1" applyAlignment="1">
      <alignment horizontal="center"/>
      <protection/>
    </xf>
    <xf numFmtId="0" fontId="55" fillId="0" borderId="0" xfId="0" applyFont="1" applyAlignment="1">
      <alignment/>
    </xf>
    <xf numFmtId="0" fontId="14" fillId="0" borderId="10" xfId="50" applyFont="1" applyFill="1" applyBorder="1" applyAlignment="1">
      <alignment horizontal="left"/>
      <protection/>
    </xf>
    <xf numFmtId="0" fontId="85" fillId="33" borderId="11" xfId="0" applyFont="1" applyFill="1" applyBorder="1" applyAlignment="1">
      <alignment/>
    </xf>
    <xf numFmtId="0" fontId="14" fillId="33" borderId="11" xfId="50" applyFont="1" applyFill="1" applyBorder="1" applyAlignment="1">
      <alignment horizontal="left"/>
      <protection/>
    </xf>
    <xf numFmtId="3" fontId="92" fillId="33" borderId="11" xfId="0" applyNumberFormat="1" applyFont="1" applyFill="1" applyBorder="1" applyAlignment="1">
      <alignment/>
    </xf>
    <xf numFmtId="0" fontId="14" fillId="33" borderId="11" xfId="50" applyFont="1" applyFill="1" applyBorder="1" applyAlignment="1">
      <alignment horizontal="center"/>
      <protection/>
    </xf>
    <xf numFmtId="0" fontId="13" fillId="0" borderId="10" xfId="50" applyFont="1" applyBorder="1">
      <alignment/>
      <protection/>
    </xf>
    <xf numFmtId="3" fontId="14" fillId="0" borderId="11" xfId="50" applyNumberFormat="1" applyFont="1" applyFill="1" applyBorder="1">
      <alignment/>
      <protection/>
    </xf>
    <xf numFmtId="0" fontId="13" fillId="0" borderId="11" xfId="50" applyFont="1" applyBorder="1">
      <alignment/>
      <protection/>
    </xf>
    <xf numFmtId="0" fontId="3" fillId="0" borderId="11" xfId="50" applyFont="1" applyBorder="1" applyAlignment="1">
      <alignment horizontal="center"/>
      <protection/>
    </xf>
    <xf numFmtId="0" fontId="14" fillId="0" borderId="12" xfId="0" applyFont="1" applyBorder="1" applyAlignment="1">
      <alignment horizontal="left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183" fontId="103" fillId="0" borderId="0" xfId="50" applyNumberFormat="1" applyFont="1" applyFill="1" applyBorder="1" applyAlignment="1">
      <alignment horizontal="right"/>
      <protection/>
    </xf>
    <xf numFmtId="3" fontId="103" fillId="0" borderId="0" xfId="50" applyNumberFormat="1" applyFont="1" applyFill="1" applyBorder="1" applyAlignment="1">
      <alignment horizontal="right"/>
      <protection/>
    </xf>
    <xf numFmtId="0" fontId="55" fillId="0" borderId="14" xfId="0" applyFont="1" applyFill="1" applyBorder="1" applyAlignment="1">
      <alignment/>
    </xf>
    <xf numFmtId="16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0" xfId="0" applyFill="1" applyBorder="1" applyAlignment="1">
      <alignment/>
    </xf>
    <xf numFmtId="0" fontId="85" fillId="35" borderId="28" xfId="0" applyFont="1" applyFill="1" applyBorder="1" applyAlignment="1">
      <alignment/>
    </xf>
    <xf numFmtId="0" fontId="0" fillId="0" borderId="22" xfId="0" applyFill="1" applyBorder="1" applyAlignment="1">
      <alignment/>
    </xf>
    <xf numFmtId="16" fontId="85" fillId="35" borderId="22" xfId="0" applyNumberFormat="1" applyFont="1" applyFill="1" applyBorder="1" applyAlignment="1">
      <alignment/>
    </xf>
    <xf numFmtId="0" fontId="10" fillId="35" borderId="25" xfId="50" applyFont="1" applyFill="1" applyBorder="1" applyAlignment="1">
      <alignment horizontal="left"/>
      <protection/>
    </xf>
    <xf numFmtId="0" fontId="0" fillId="0" borderId="13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3" xfId="0" applyFill="1" applyBorder="1" applyAlignment="1">
      <alignment/>
    </xf>
    <xf numFmtId="0" fontId="13" fillId="0" borderId="26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10" fillId="35" borderId="13" xfId="50" applyFont="1" applyFill="1" applyBorder="1" applyAlignment="1">
      <alignment horizontal="left"/>
      <protection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3" xfId="0" applyFill="1" applyBorder="1" applyAlignment="1">
      <alignment/>
    </xf>
    <xf numFmtId="0" fontId="102" fillId="36" borderId="18" xfId="50" applyFont="1" applyFill="1" applyBorder="1" applyAlignment="1">
      <alignment horizontal="center"/>
      <protection/>
    </xf>
    <xf numFmtId="0" fontId="102" fillId="36" borderId="19" xfId="50" applyFont="1" applyFill="1" applyBorder="1" applyAlignment="1">
      <alignment horizontal="center"/>
      <protection/>
    </xf>
    <xf numFmtId="0" fontId="0" fillId="0" borderId="0" xfId="0" applyFill="1" applyBorder="1" applyAlignment="1">
      <alignment/>
    </xf>
    <xf numFmtId="3" fontId="11" fillId="0" borderId="0" xfId="50" applyNumberFormat="1" applyFont="1" applyFill="1" applyBorder="1" applyAlignment="1">
      <alignment/>
      <protection/>
    </xf>
    <xf numFmtId="0" fontId="14" fillId="0" borderId="13" xfId="50" applyFont="1" applyFill="1" applyBorder="1" applyAlignment="1">
      <alignment horizontal="right"/>
      <protection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183" fontId="91" fillId="0" borderId="0" xfId="50" applyNumberFormat="1" applyFont="1" applyFill="1" applyBorder="1" applyAlignment="1">
      <alignment horizontal="left"/>
      <protection/>
    </xf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/>
    </xf>
    <xf numFmtId="0" fontId="87" fillId="0" borderId="27" xfId="0" applyFont="1" applyFill="1" applyBorder="1" applyAlignment="1">
      <alignment horizontal="center"/>
    </xf>
    <xf numFmtId="0" fontId="0" fillId="0" borderId="26" xfId="0" applyBorder="1" applyAlignment="1">
      <alignment/>
    </xf>
    <xf numFmtId="0" fontId="4" fillId="0" borderId="11" xfId="50" applyFont="1" applyFill="1" applyBorder="1" applyAlignment="1">
      <alignment horizontal="center"/>
      <protection/>
    </xf>
    <xf numFmtId="0" fontId="4" fillId="0" borderId="17" xfId="50" applyFont="1" applyFill="1" applyBorder="1" applyAlignment="1">
      <alignment horizontal="center"/>
      <protection/>
    </xf>
    <xf numFmtId="0" fontId="6" fillId="0" borderId="0" xfId="50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/>
    </xf>
    <xf numFmtId="0" fontId="0" fillId="0" borderId="13" xfId="0" applyFill="1" applyBorder="1" applyAlignment="1">
      <alignment/>
    </xf>
    <xf numFmtId="0" fontId="7" fillId="0" borderId="0" xfId="50" applyFont="1" applyFill="1" applyBorder="1" applyAlignment="1">
      <alignment horizontal="center" vertical="center"/>
      <protection/>
    </xf>
    <xf numFmtId="0" fontId="7" fillId="0" borderId="13" xfId="50" applyFont="1" applyFill="1" applyBorder="1" applyAlignment="1">
      <alignment horizontal="center" vertical="center"/>
      <protection/>
    </xf>
    <xf numFmtId="0" fontId="102" fillId="36" borderId="18" xfId="50" applyFont="1" applyFill="1" applyBorder="1" applyAlignment="1">
      <alignment horizontal="center"/>
      <protection/>
    </xf>
    <xf numFmtId="0" fontId="102" fillId="36" borderId="19" xfId="50" applyFont="1" applyFill="1" applyBorder="1" applyAlignment="1">
      <alignment horizontal="center"/>
      <protection/>
    </xf>
    <xf numFmtId="0" fontId="4" fillId="0" borderId="11" xfId="50" applyFont="1" applyBorder="1" applyAlignment="1">
      <alignment horizontal="center"/>
      <protection/>
    </xf>
    <xf numFmtId="0" fontId="4" fillId="0" borderId="17" xfId="50" applyFont="1" applyBorder="1" applyAlignment="1">
      <alignment horizontal="center"/>
      <protection/>
    </xf>
    <xf numFmtId="0" fontId="6" fillId="0" borderId="0" xfId="50" applyFont="1" applyBorder="1" applyAlignment="1">
      <alignment horizontal="center" vertical="center"/>
      <protection/>
    </xf>
    <xf numFmtId="0" fontId="6" fillId="0" borderId="13" xfId="50" applyFont="1" applyBorder="1" applyAlignment="1">
      <alignment horizontal="center" vertical="center"/>
      <protection/>
    </xf>
    <xf numFmtId="0" fontId="7" fillId="0" borderId="0" xfId="50" applyFont="1" applyBorder="1" applyAlignment="1">
      <alignment horizontal="center" vertical="center"/>
      <protection/>
    </xf>
    <xf numFmtId="0" fontId="7" fillId="0" borderId="13" xfId="50" applyFont="1" applyBorder="1" applyAlignment="1">
      <alignment horizontal="center" vertical="center"/>
      <protection/>
    </xf>
    <xf numFmtId="0" fontId="14" fillId="37" borderId="12" xfId="50" applyFont="1" applyFill="1" applyBorder="1" applyAlignment="1">
      <alignment horizontal="center"/>
      <protection/>
    </xf>
    <xf numFmtId="0" fontId="14" fillId="37" borderId="0" xfId="50" applyFont="1" applyFill="1" applyBorder="1" applyAlignment="1">
      <alignment horizontal="center"/>
      <protection/>
    </xf>
    <xf numFmtId="0" fontId="4" fillId="0" borderId="11" xfId="51" applyFont="1" applyFill="1" applyBorder="1" applyAlignment="1">
      <alignment horizontal="center"/>
      <protection/>
    </xf>
    <xf numFmtId="0" fontId="4" fillId="0" borderId="17" xfId="51" applyFont="1" applyFill="1" applyBorder="1" applyAlignment="1">
      <alignment horizontal="center"/>
      <protection/>
    </xf>
    <xf numFmtId="0" fontId="21" fillId="0" borderId="0" xfId="51" applyFont="1" applyFill="1" applyBorder="1" applyAlignment="1">
      <alignment horizontal="center"/>
      <protection/>
    </xf>
    <xf numFmtId="0" fontId="21" fillId="0" borderId="13" xfId="51" applyFont="1" applyFill="1" applyBorder="1" applyAlignment="1">
      <alignment horizontal="center"/>
      <protection/>
    </xf>
    <xf numFmtId="49" fontId="21" fillId="0" borderId="0" xfId="51" applyNumberFormat="1" applyFont="1" applyFill="1" applyBorder="1" applyAlignment="1">
      <alignment horizontal="center"/>
      <protection/>
    </xf>
    <xf numFmtId="49" fontId="21" fillId="0" borderId="13" xfId="51" applyNumberFormat="1" applyFont="1" applyFill="1" applyBorder="1" applyAlignment="1">
      <alignment horizontal="center"/>
      <protection/>
    </xf>
    <xf numFmtId="0" fontId="7" fillId="0" borderId="0" xfId="51" applyFont="1" applyFill="1" applyBorder="1" applyAlignment="1">
      <alignment horizontal="center"/>
      <protection/>
    </xf>
    <xf numFmtId="0" fontId="7" fillId="0" borderId="13" xfId="51" applyFont="1" applyFill="1" applyBorder="1" applyAlignment="1">
      <alignment horizontal="center"/>
      <protection/>
    </xf>
  </cellXfs>
  <cellStyles count="52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3" xfId="51"/>
    <cellStyle name="Nota" xfId="52"/>
    <cellStyle name="Percent" xfId="53"/>
    <cellStyle name="Saída" xfId="54"/>
    <cellStyle name="Comma [0]" xfId="55"/>
    <cellStyle name="Separador de milhares 3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  <cellStyle name="Comma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135"/>
          <c:y val="0.031"/>
          <c:w val="0.9715"/>
          <c:h val="0.935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LINEUP!$A$163:$A$166</c:f>
              <c:strCache/>
            </c:strRef>
          </c:cat>
          <c:val>
            <c:numRef>
              <c:f>LINEUP!$B$163:$B$166</c:f>
              <c:numCache/>
            </c:numRef>
          </c:val>
          <c:shape val="cylinder"/>
        </c:ser>
        <c:overlap val="100"/>
        <c:shape val="cylinder"/>
        <c:axId val="29421924"/>
        <c:axId val="63470725"/>
      </c:bar3DChart>
      <c:catAx>
        <c:axId val="294219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3470725"/>
        <c:crosses val="autoZero"/>
        <c:auto val="1"/>
        <c:lblOffset val="100"/>
        <c:tickLblSkip val="1"/>
        <c:noMultiLvlLbl val="0"/>
      </c:catAx>
      <c:valAx>
        <c:axId val="6347072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9421924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315"/>
          <c:y val="0.1175"/>
          <c:w val="0.93775"/>
          <c:h val="0.879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9608E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4572A7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4F81B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93A9C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solidFill>
                <a:srgbClr val="BCC8D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LINEUP!$A$146:$A$150</c:f>
              <c:strCache/>
            </c:strRef>
          </c:cat>
          <c:val>
            <c:numRef>
              <c:f>LINEUP!$B$146:$B$150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"/>
          <c:y val="0.1015"/>
          <c:w val="0.838"/>
          <c:h val="0.793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85D8A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426DA1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4B7BB4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7394C5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solidFill>
                <a:srgbClr val="A1B4D4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solidFill>
                <a:srgbClr val="C2CDE1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BAGGED!$A$76:$A$81</c:f>
              <c:strCache/>
            </c:strRef>
          </c:cat>
          <c:val>
            <c:numRef>
              <c:f>BAGGED!$B$76:$B$81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5"/>
      <c:hPercent val="38"/>
      <c:rotY val="20"/>
      <c:depthPercent val="100"/>
      <c:rAngAx val="1"/>
    </c:view3D>
    <c:plotArea>
      <c:layout>
        <c:manualLayout>
          <c:xMode val="edge"/>
          <c:yMode val="edge"/>
          <c:x val="0.01625"/>
          <c:y val="0.043"/>
          <c:w val="0.9655"/>
          <c:h val="0.908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BAGGED!$A$90:$A$92</c:f>
              <c:strCache/>
            </c:strRef>
          </c:cat>
          <c:val>
            <c:numRef>
              <c:f>BAGGED!$B$90:$B$92</c:f>
              <c:numCache/>
            </c:numRef>
          </c:val>
          <c:shape val="box"/>
        </c:ser>
        <c:shape val="box"/>
        <c:axId val="34365614"/>
        <c:axId val="40855071"/>
      </c:bar3DChart>
      <c:catAx>
        <c:axId val="343656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855071"/>
        <c:crosses val="autoZero"/>
        <c:auto val="1"/>
        <c:lblOffset val="100"/>
        <c:tickLblSkip val="1"/>
        <c:noMultiLvlLbl val="0"/>
      </c:catAx>
      <c:valAx>
        <c:axId val="4085507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365614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75"/>
          <c:y val="0.176"/>
          <c:w val="0.80325"/>
          <c:h val="0.768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C6494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4978B1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7E9BC8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B6C3DC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BULK!$A$126:$A$129</c:f>
              <c:strCache/>
            </c:strRef>
          </c:cat>
          <c:val>
            <c:numRef>
              <c:f>BULK!$B$126:$B$129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266700</xdr:colOff>
      <xdr:row>3</xdr:row>
      <xdr:rowOff>57150</xdr:rowOff>
    </xdr:from>
    <xdr:ext cx="7467600" cy="390525"/>
    <xdr:sp>
      <xdr:nvSpPr>
        <xdr:cNvPr id="1" name="Retângulo 5"/>
        <xdr:cNvSpPr>
          <a:spLocks/>
        </xdr:cNvSpPr>
      </xdr:nvSpPr>
      <xdr:spPr>
        <a:xfrm>
          <a:off x="2219325" y="1181100"/>
          <a:ext cx="7467600" cy="390525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FFFFCC"/>
              </a:solidFill>
            </a:rPr>
            <a:t>SUGAR LINE UP SERVICE 47 YEARS SERVING THE SUGAR INDUSTRY</a:t>
          </a:r>
        </a:p>
      </xdr:txBody>
    </xdr:sp>
    <xdr:clientData/>
  </xdr:oneCellAnchor>
  <xdr:twoCellAnchor>
    <xdr:from>
      <xdr:col>2</xdr:col>
      <xdr:colOff>457200</xdr:colOff>
      <xdr:row>161</xdr:row>
      <xdr:rowOff>19050</xdr:rowOff>
    </xdr:from>
    <xdr:to>
      <xdr:col>10</xdr:col>
      <xdr:colOff>104775</xdr:colOff>
      <xdr:row>177</xdr:row>
      <xdr:rowOff>19050</xdr:rowOff>
    </xdr:to>
    <xdr:graphicFrame>
      <xdr:nvGraphicFramePr>
        <xdr:cNvPr id="2" name="Gráfico 7"/>
        <xdr:cNvGraphicFramePr/>
      </xdr:nvGraphicFramePr>
      <xdr:xfrm>
        <a:off x="2409825" y="31680150"/>
        <a:ext cx="6886575" cy="3048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9525</xdr:colOff>
      <xdr:row>143</xdr:row>
      <xdr:rowOff>38100</xdr:rowOff>
    </xdr:from>
    <xdr:to>
      <xdr:col>10</xdr:col>
      <xdr:colOff>133350</xdr:colOff>
      <xdr:row>159</xdr:row>
      <xdr:rowOff>123825</xdr:rowOff>
    </xdr:to>
    <xdr:graphicFrame>
      <xdr:nvGraphicFramePr>
        <xdr:cNvPr id="3" name="Gráfico 6"/>
        <xdr:cNvGraphicFramePr/>
      </xdr:nvGraphicFramePr>
      <xdr:xfrm>
        <a:off x="2428875" y="28270200"/>
        <a:ext cx="6896100" cy="3133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114300</xdr:colOff>
      <xdr:row>0</xdr:row>
      <xdr:rowOff>104775</xdr:rowOff>
    </xdr:from>
    <xdr:to>
      <xdr:col>1</xdr:col>
      <xdr:colOff>495300</xdr:colOff>
      <xdr:row>4</xdr:row>
      <xdr:rowOff>47625</xdr:rowOff>
    </xdr:to>
    <xdr:pic>
      <xdr:nvPicPr>
        <xdr:cNvPr id="4" name="Imagem 7" descr="Logo Williams 2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300" y="104775"/>
          <a:ext cx="1533525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676275</xdr:colOff>
      <xdr:row>3</xdr:row>
      <xdr:rowOff>38100</xdr:rowOff>
    </xdr:from>
    <xdr:ext cx="6553200" cy="333375"/>
    <xdr:sp>
      <xdr:nvSpPr>
        <xdr:cNvPr id="1" name="Retângulo 9"/>
        <xdr:cNvSpPr>
          <a:spLocks/>
        </xdr:cNvSpPr>
      </xdr:nvSpPr>
      <xdr:spPr>
        <a:xfrm>
          <a:off x="1828800" y="1162050"/>
          <a:ext cx="6553200" cy="333375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FFFFCC"/>
              </a:solidFill>
            </a:rPr>
            <a:t>SUGAR LINE UP SERVICE 47 YEARS SERVING THE SUGAR INDUSTRY</a:t>
          </a:r>
        </a:p>
      </xdr:txBody>
    </xdr:sp>
    <xdr:clientData/>
  </xdr:oneCellAnchor>
  <xdr:twoCellAnchor>
    <xdr:from>
      <xdr:col>3</xdr:col>
      <xdr:colOff>28575</xdr:colOff>
      <xdr:row>73</xdr:row>
      <xdr:rowOff>0</xdr:rowOff>
    </xdr:from>
    <xdr:to>
      <xdr:col>10</xdr:col>
      <xdr:colOff>466725</xdr:colOff>
      <xdr:row>86</xdr:row>
      <xdr:rowOff>104775</xdr:rowOff>
    </xdr:to>
    <xdr:graphicFrame>
      <xdr:nvGraphicFramePr>
        <xdr:cNvPr id="2" name="Gráfico 13"/>
        <xdr:cNvGraphicFramePr/>
      </xdr:nvGraphicFramePr>
      <xdr:xfrm>
        <a:off x="2419350" y="14773275"/>
        <a:ext cx="5610225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419100</xdr:colOff>
      <xdr:row>87</xdr:row>
      <xdr:rowOff>76200</xdr:rowOff>
    </xdr:from>
    <xdr:to>
      <xdr:col>10</xdr:col>
      <xdr:colOff>476250</xdr:colOff>
      <xdr:row>99</xdr:row>
      <xdr:rowOff>9525</xdr:rowOff>
    </xdr:to>
    <xdr:graphicFrame>
      <xdr:nvGraphicFramePr>
        <xdr:cNvPr id="3" name="Gráfico 14"/>
        <xdr:cNvGraphicFramePr/>
      </xdr:nvGraphicFramePr>
      <xdr:xfrm>
        <a:off x="2371725" y="17516475"/>
        <a:ext cx="5667375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104775</xdr:colOff>
      <xdr:row>0</xdr:row>
      <xdr:rowOff>76200</xdr:rowOff>
    </xdr:from>
    <xdr:to>
      <xdr:col>1</xdr:col>
      <xdr:colOff>333375</xdr:colOff>
      <xdr:row>4</xdr:row>
      <xdr:rowOff>114300</xdr:rowOff>
    </xdr:to>
    <xdr:pic>
      <xdr:nvPicPr>
        <xdr:cNvPr id="4" name="Imagem 5" descr="Logo Williams 2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4775" y="76200"/>
          <a:ext cx="1381125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552450</xdr:colOff>
      <xdr:row>3</xdr:row>
      <xdr:rowOff>28575</xdr:rowOff>
    </xdr:from>
    <xdr:ext cx="6657975" cy="342900"/>
    <xdr:sp>
      <xdr:nvSpPr>
        <xdr:cNvPr id="1" name="Retângulo 5"/>
        <xdr:cNvSpPr>
          <a:spLocks/>
        </xdr:cNvSpPr>
      </xdr:nvSpPr>
      <xdr:spPr>
        <a:xfrm>
          <a:off x="1704975" y="1152525"/>
          <a:ext cx="6657975" cy="34290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FFFFCC"/>
              </a:solidFill>
            </a:rPr>
            <a:t>SUGAR LINE UP SERVICE 47 YEARS SERVING THE SUGAR INDUSTRY</a:t>
          </a:r>
        </a:p>
      </xdr:txBody>
    </xdr:sp>
    <xdr:clientData/>
  </xdr:oneCellAnchor>
  <xdr:twoCellAnchor>
    <xdr:from>
      <xdr:col>3</xdr:col>
      <xdr:colOff>123825</xdr:colOff>
      <xdr:row>123</xdr:row>
      <xdr:rowOff>171450</xdr:rowOff>
    </xdr:from>
    <xdr:to>
      <xdr:col>10</xdr:col>
      <xdr:colOff>419100</xdr:colOff>
      <xdr:row>138</xdr:row>
      <xdr:rowOff>161925</xdr:rowOff>
    </xdr:to>
    <xdr:graphicFrame>
      <xdr:nvGraphicFramePr>
        <xdr:cNvPr id="2" name="Gráfico 13"/>
        <xdr:cNvGraphicFramePr/>
      </xdr:nvGraphicFramePr>
      <xdr:xfrm>
        <a:off x="2514600" y="24460200"/>
        <a:ext cx="6048375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123825</xdr:colOff>
      <xdr:row>0</xdr:row>
      <xdr:rowOff>104775</xdr:rowOff>
    </xdr:from>
    <xdr:to>
      <xdr:col>1</xdr:col>
      <xdr:colOff>266700</xdr:colOff>
      <xdr:row>4</xdr:row>
      <xdr:rowOff>66675</xdr:rowOff>
    </xdr:to>
    <xdr:pic>
      <xdr:nvPicPr>
        <xdr:cNvPr id="3" name="Imagem 4" descr="Logo Williams 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104775"/>
          <a:ext cx="1295400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47625</xdr:rowOff>
    </xdr:from>
    <xdr:to>
      <xdr:col>1</xdr:col>
      <xdr:colOff>342900</xdr:colOff>
      <xdr:row>5</xdr:row>
      <xdr:rowOff>19050</xdr:rowOff>
    </xdr:to>
    <xdr:pic>
      <xdr:nvPicPr>
        <xdr:cNvPr id="1" name="Imagem 2" descr="Logo Williams 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47625"/>
          <a:ext cx="1400175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5"/>
  <sheetViews>
    <sheetView showGridLines="0" tabSelected="1" zoomScaleSheetLayoutView="80" workbookViewId="0" topLeftCell="A1">
      <selection activeCell="K79" sqref="K79"/>
    </sheetView>
  </sheetViews>
  <sheetFormatPr defaultColWidth="17.28125" defaultRowHeight="15"/>
  <cols>
    <col min="1" max="1" width="17.28125" style="85" customWidth="1"/>
    <col min="2" max="2" width="12.00390625" style="0" customWidth="1"/>
    <col min="3" max="4" width="7.00390625" style="0" customWidth="1"/>
    <col min="5" max="5" width="7.28125" style="0" customWidth="1"/>
    <col min="6" max="6" width="12.57421875" style="0" bestFit="1" customWidth="1"/>
    <col min="7" max="7" width="13.421875" style="0" customWidth="1"/>
    <col min="8" max="8" width="9.421875" style="0" customWidth="1"/>
    <col min="9" max="9" width="31.57421875" style="0" customWidth="1"/>
    <col min="10" max="10" width="20.28125" style="0" bestFit="1" customWidth="1"/>
    <col min="11" max="11" width="14.421875" style="0" customWidth="1"/>
    <col min="12" max="12" width="17.421875" style="251" bestFit="1" customWidth="1"/>
  </cols>
  <sheetData>
    <row r="1" spans="1:13" ht="47.25">
      <c r="A1" s="211"/>
      <c r="B1" s="212"/>
      <c r="C1" s="435" t="s">
        <v>62</v>
      </c>
      <c r="D1" s="435"/>
      <c r="E1" s="435"/>
      <c r="F1" s="435"/>
      <c r="G1" s="435"/>
      <c r="H1" s="435"/>
      <c r="I1" s="435"/>
      <c r="J1" s="435"/>
      <c r="K1" s="436"/>
      <c r="L1" s="294"/>
      <c r="M1" s="8"/>
    </row>
    <row r="2" spans="1:13" ht="26.25">
      <c r="A2" s="213"/>
      <c r="B2" s="36"/>
      <c r="C2" s="437" t="s">
        <v>202</v>
      </c>
      <c r="D2" s="438"/>
      <c r="E2" s="438"/>
      <c r="F2" s="438"/>
      <c r="G2" s="438"/>
      <c r="H2" s="438"/>
      <c r="I2" s="438"/>
      <c r="J2" s="438"/>
      <c r="K2" s="439"/>
      <c r="L2" s="295"/>
      <c r="M2" s="8"/>
    </row>
    <row r="3" spans="1:13" ht="15">
      <c r="A3" s="213"/>
      <c r="B3" s="36"/>
      <c r="C3" s="440" t="s">
        <v>82</v>
      </c>
      <c r="D3" s="440"/>
      <c r="E3" s="440"/>
      <c r="F3" s="440"/>
      <c r="G3" s="440"/>
      <c r="H3" s="440"/>
      <c r="I3" s="440"/>
      <c r="J3" s="440"/>
      <c r="K3" s="441"/>
      <c r="L3" s="295"/>
      <c r="M3" s="8"/>
    </row>
    <row r="4" spans="1:13" ht="34.5">
      <c r="A4" s="213"/>
      <c r="B4" s="36"/>
      <c r="C4" s="247"/>
      <c r="D4" s="92"/>
      <c r="E4" s="92"/>
      <c r="F4" s="75"/>
      <c r="G4" s="214"/>
      <c r="H4" s="215"/>
      <c r="I4" s="36"/>
      <c r="J4" s="36"/>
      <c r="K4" s="216"/>
      <c r="L4" s="295"/>
      <c r="M4" s="8"/>
    </row>
    <row r="5" spans="1:13" ht="18">
      <c r="A5" s="213"/>
      <c r="B5" s="36"/>
      <c r="C5" s="36"/>
      <c r="D5" s="36"/>
      <c r="E5" s="217"/>
      <c r="F5" s="36"/>
      <c r="G5" s="218"/>
      <c r="H5" s="215"/>
      <c r="I5" s="36"/>
      <c r="J5" s="36"/>
      <c r="K5" s="216"/>
      <c r="L5" s="295"/>
      <c r="M5" s="8"/>
    </row>
    <row r="6" spans="1:13" ht="15">
      <c r="A6" s="310" t="s">
        <v>0</v>
      </c>
      <c r="B6" s="311"/>
      <c r="C6" s="312" t="s">
        <v>1</v>
      </c>
      <c r="D6" s="312" t="s">
        <v>2</v>
      </c>
      <c r="E6" s="312" t="s">
        <v>3</v>
      </c>
      <c r="F6" s="312" t="s">
        <v>4</v>
      </c>
      <c r="G6" s="312" t="s">
        <v>5</v>
      </c>
      <c r="H6" s="312" t="s">
        <v>6</v>
      </c>
      <c r="I6" s="312" t="s">
        <v>7</v>
      </c>
      <c r="J6" s="312" t="s">
        <v>8</v>
      </c>
      <c r="K6" s="313"/>
      <c r="L6" s="294"/>
      <c r="M6" s="8"/>
    </row>
    <row r="7" spans="1:13" ht="15">
      <c r="A7" s="148"/>
      <c r="B7" s="219"/>
      <c r="C7" s="219"/>
      <c r="D7" s="219"/>
      <c r="E7" s="219"/>
      <c r="F7" s="219"/>
      <c r="G7" s="219"/>
      <c r="H7" s="220"/>
      <c r="I7" s="220"/>
      <c r="J7" s="219"/>
      <c r="K7" s="221"/>
      <c r="L7" s="249"/>
      <c r="M7" s="8"/>
    </row>
    <row r="8" spans="1:13" ht="13.5" customHeight="1">
      <c r="A8" s="125"/>
      <c r="B8" s="319" t="s">
        <v>45</v>
      </c>
      <c r="C8" s="95"/>
      <c r="D8" s="308"/>
      <c r="E8" s="308"/>
      <c r="F8" s="308"/>
      <c r="G8" s="308"/>
      <c r="H8" s="121"/>
      <c r="I8" s="121"/>
      <c r="J8" s="308"/>
      <c r="K8" s="309"/>
      <c r="L8" s="249"/>
      <c r="M8" s="276"/>
    </row>
    <row r="9" spans="1:14" s="82" customFormat="1" ht="13.5" customHeight="1">
      <c r="A9" s="320"/>
      <c r="B9" s="314"/>
      <c r="C9" s="315" t="s">
        <v>59</v>
      </c>
      <c r="D9" s="316"/>
      <c r="E9" s="316"/>
      <c r="F9" s="316"/>
      <c r="G9" s="317" t="s">
        <v>57</v>
      </c>
      <c r="H9" s="318" t="s">
        <v>66</v>
      </c>
      <c r="I9" s="315" t="s">
        <v>56</v>
      </c>
      <c r="J9" s="316"/>
      <c r="K9" s="322" t="s">
        <v>44</v>
      </c>
      <c r="L9" s="249"/>
      <c r="M9" s="276"/>
      <c r="N9" s="249"/>
    </row>
    <row r="10" spans="1:13" s="46" customFormat="1" ht="13.5" customHeight="1">
      <c r="A10" s="261" t="s">
        <v>66</v>
      </c>
      <c r="K10" s="209"/>
      <c r="M10" s="278"/>
    </row>
    <row r="11" spans="1:13" ht="15">
      <c r="A11" s="320"/>
      <c r="B11" s="321"/>
      <c r="C11" s="315" t="s">
        <v>60</v>
      </c>
      <c r="D11" s="316"/>
      <c r="E11" s="316"/>
      <c r="F11" s="316"/>
      <c r="G11" s="317" t="s">
        <v>57</v>
      </c>
      <c r="H11" s="318" t="s">
        <v>66</v>
      </c>
      <c r="I11" s="315" t="s">
        <v>56</v>
      </c>
      <c r="J11" s="316"/>
      <c r="K11" s="322"/>
      <c r="L11" s="249"/>
      <c r="M11" s="277"/>
    </row>
    <row r="12" spans="1:13" s="46" customFormat="1" ht="13.5" customHeight="1">
      <c r="A12" s="261" t="s">
        <v>66</v>
      </c>
      <c r="K12" s="209"/>
      <c r="M12" s="278"/>
    </row>
    <row r="13" spans="1:12" s="82" customFormat="1" ht="15">
      <c r="A13" s="125"/>
      <c r="B13" s="360"/>
      <c r="C13" s="252"/>
      <c r="D13" s="262"/>
      <c r="E13" s="262"/>
      <c r="F13" s="208"/>
      <c r="G13" s="87"/>
      <c r="H13" s="75"/>
      <c r="I13" s="75"/>
      <c r="J13" s="75"/>
      <c r="K13" s="209"/>
      <c r="L13" s="251"/>
    </row>
    <row r="14" spans="1:13" s="82" customFormat="1" ht="13.5" customHeight="1">
      <c r="A14" s="246"/>
      <c r="B14" s="308"/>
      <c r="C14" s="376" t="s">
        <v>10</v>
      </c>
      <c r="D14" s="325"/>
      <c r="E14" s="325"/>
      <c r="F14" s="377">
        <f>SUM(F13:F13)</f>
        <v>0</v>
      </c>
      <c r="G14" s="378">
        <f>SUM(G9:G11)</f>
        <v>0</v>
      </c>
      <c r="H14" s="308"/>
      <c r="I14" s="308"/>
      <c r="J14" s="308"/>
      <c r="K14" s="309"/>
      <c r="L14" s="249"/>
      <c r="M14" s="276"/>
    </row>
    <row r="15" spans="1:13" s="82" customFormat="1" ht="13.5" customHeight="1">
      <c r="A15" s="125"/>
      <c r="B15" s="12"/>
      <c r="C15" s="10"/>
      <c r="D15" s="18"/>
      <c r="E15" s="18"/>
      <c r="F15" s="132"/>
      <c r="G15" s="17"/>
      <c r="H15" s="11"/>
      <c r="I15" s="11"/>
      <c r="J15" s="11"/>
      <c r="K15" s="309"/>
      <c r="L15" s="251"/>
      <c r="M15" s="276"/>
    </row>
    <row r="16" spans="1:13" s="82" customFormat="1" ht="13.5" customHeight="1">
      <c r="A16" s="125"/>
      <c r="B16" s="319" t="s">
        <v>55</v>
      </c>
      <c r="C16" s="95"/>
      <c r="D16" s="379"/>
      <c r="E16" s="379"/>
      <c r="F16" s="379"/>
      <c r="G16" s="379"/>
      <c r="H16" s="121"/>
      <c r="I16" s="121"/>
      <c r="J16" s="379"/>
      <c r="K16" s="380"/>
      <c r="L16" s="251"/>
      <c r="M16" s="276"/>
    </row>
    <row r="17" spans="1:13" s="82" customFormat="1" ht="13.5" customHeight="1">
      <c r="A17" s="320"/>
      <c r="B17" s="314"/>
      <c r="C17" s="315" t="s">
        <v>50</v>
      </c>
      <c r="D17" s="316"/>
      <c r="E17" s="316"/>
      <c r="F17" s="316"/>
      <c r="G17" s="317" t="s">
        <v>57</v>
      </c>
      <c r="H17" s="318" t="s">
        <v>66</v>
      </c>
      <c r="I17" s="315" t="s">
        <v>56</v>
      </c>
      <c r="J17" s="316"/>
      <c r="K17" s="322"/>
      <c r="L17" s="249"/>
      <c r="M17" s="276"/>
    </row>
    <row r="18" spans="1:13" s="46" customFormat="1" ht="13.5" customHeight="1">
      <c r="A18" s="261" t="s">
        <v>66</v>
      </c>
      <c r="K18" s="209"/>
      <c r="L18" s="251"/>
      <c r="M18" s="278"/>
    </row>
    <row r="19" spans="1:13" s="82" customFormat="1" ht="13.5" customHeight="1">
      <c r="A19" s="261"/>
      <c r="B19" s="156"/>
      <c r="C19" s="304"/>
      <c r="D19" s="75"/>
      <c r="E19" s="75"/>
      <c r="F19" s="138"/>
      <c r="G19" s="210"/>
      <c r="H19" s="75"/>
      <c r="I19" s="75"/>
      <c r="J19" s="75"/>
      <c r="K19" s="309"/>
      <c r="L19" s="249"/>
      <c r="M19" s="276"/>
    </row>
    <row r="20" spans="1:13" s="82" customFormat="1" ht="13.5" customHeight="1">
      <c r="A20" s="244"/>
      <c r="B20" s="308"/>
      <c r="C20" s="376" t="s">
        <v>10</v>
      </c>
      <c r="D20" s="325"/>
      <c r="E20" s="325"/>
      <c r="F20" s="377">
        <f>SUM(F19:F19)</f>
        <v>0</v>
      </c>
      <c r="G20" s="378">
        <v>0</v>
      </c>
      <c r="H20" s="308"/>
      <c r="I20" s="308"/>
      <c r="J20" s="308"/>
      <c r="K20" s="309"/>
      <c r="L20" s="249"/>
      <c r="M20" s="276"/>
    </row>
    <row r="21" spans="1:13" s="82" customFormat="1" ht="13.5" customHeight="1">
      <c r="A21" s="244"/>
      <c r="B21" s="308"/>
      <c r="C21" s="13"/>
      <c r="D21" s="14"/>
      <c r="E21" s="14"/>
      <c r="F21" s="15"/>
      <c r="G21" s="15"/>
      <c r="H21" s="308"/>
      <c r="I21" s="308"/>
      <c r="J21" s="308"/>
      <c r="K21" s="309"/>
      <c r="L21" s="249"/>
      <c r="M21" s="276"/>
    </row>
    <row r="22" spans="1:13" s="46" customFormat="1" ht="13.5" customHeight="1">
      <c r="A22" s="125"/>
      <c r="B22" s="319" t="s">
        <v>46</v>
      </c>
      <c r="C22" s="95"/>
      <c r="D22" s="208"/>
      <c r="E22" s="208"/>
      <c r="F22" s="208"/>
      <c r="G22" s="208"/>
      <c r="H22" s="121"/>
      <c r="I22" s="121"/>
      <c r="J22" s="308"/>
      <c r="K22" s="309"/>
      <c r="L22" s="296"/>
      <c r="M22" s="278"/>
    </row>
    <row r="23" spans="1:13" s="46" customFormat="1" ht="13.5" customHeight="1">
      <c r="A23" s="320"/>
      <c r="B23" s="314"/>
      <c r="C23" s="315" t="s">
        <v>59</v>
      </c>
      <c r="D23" s="316"/>
      <c r="E23" s="316"/>
      <c r="F23" s="316"/>
      <c r="G23" s="317" t="s">
        <v>57</v>
      </c>
      <c r="H23" s="318" t="s">
        <v>66</v>
      </c>
      <c r="I23" s="315" t="s">
        <v>56</v>
      </c>
      <c r="J23" s="316"/>
      <c r="K23" s="322"/>
      <c r="L23" s="296"/>
      <c r="M23" s="278"/>
    </row>
    <row r="24" spans="1:13" s="46" customFormat="1" ht="13.5" customHeight="1">
      <c r="A24" s="261" t="s">
        <v>66</v>
      </c>
      <c r="K24" s="209"/>
      <c r="M24" s="278"/>
    </row>
    <row r="25" spans="1:13" s="82" customFormat="1" ht="15">
      <c r="A25" s="320"/>
      <c r="B25" s="321"/>
      <c r="C25" s="315" t="s">
        <v>50</v>
      </c>
      <c r="D25" s="316"/>
      <c r="E25" s="316"/>
      <c r="F25" s="316"/>
      <c r="G25" s="317" t="s">
        <v>57</v>
      </c>
      <c r="H25" s="318" t="s">
        <v>66</v>
      </c>
      <c r="I25" s="315" t="s">
        <v>56</v>
      </c>
      <c r="J25" s="316"/>
      <c r="K25" s="322"/>
      <c r="L25" s="296"/>
      <c r="M25" s="276"/>
    </row>
    <row r="26" spans="1:13" s="82" customFormat="1" ht="15">
      <c r="A26" s="261" t="s">
        <v>66</v>
      </c>
      <c r="K26" s="256"/>
      <c r="L26" s="296"/>
      <c r="M26" s="276"/>
    </row>
    <row r="27" spans="1:13" s="82" customFormat="1" ht="13.5" customHeight="1">
      <c r="A27" s="254"/>
      <c r="B27" s="171"/>
      <c r="C27" s="272"/>
      <c r="D27" s="100"/>
      <c r="E27" s="100"/>
      <c r="F27" s="273"/>
      <c r="G27" s="274"/>
      <c r="H27" s="275"/>
      <c r="I27" s="272"/>
      <c r="J27" s="100"/>
      <c r="K27" s="256"/>
      <c r="L27" s="249"/>
      <c r="M27" s="276"/>
    </row>
    <row r="28" spans="1:13" s="82" customFormat="1" ht="15">
      <c r="A28" s="244"/>
      <c r="B28" s="308"/>
      <c r="C28" s="376" t="s">
        <v>10</v>
      </c>
      <c r="D28" s="325"/>
      <c r="E28" s="325"/>
      <c r="F28" s="377">
        <f>SUM(F23:F25)</f>
        <v>0</v>
      </c>
      <c r="G28" s="378">
        <f>SUM(G24:G27)</f>
        <v>0</v>
      </c>
      <c r="H28" s="308"/>
      <c r="I28" s="308"/>
      <c r="J28" s="308"/>
      <c r="K28" s="309"/>
      <c r="L28" s="249"/>
      <c r="M28" s="276"/>
    </row>
    <row r="29" spans="1:13" s="82" customFormat="1" ht="15">
      <c r="A29" s="244"/>
      <c r="B29" s="308"/>
      <c r="C29" s="13"/>
      <c r="D29" s="14"/>
      <c r="E29" s="14"/>
      <c r="F29" s="15"/>
      <c r="G29" s="15"/>
      <c r="H29" s="308"/>
      <c r="I29" s="308"/>
      <c r="J29" s="308"/>
      <c r="K29" s="309"/>
      <c r="L29" s="249"/>
      <c r="M29" s="276"/>
    </row>
    <row r="30" spans="1:13" s="82" customFormat="1" ht="15">
      <c r="A30" s="147"/>
      <c r="B30" s="319" t="s">
        <v>48</v>
      </c>
      <c r="C30" s="95"/>
      <c r="D30" s="308"/>
      <c r="F30" s="68"/>
      <c r="G30" s="68"/>
      <c r="H30" s="121"/>
      <c r="I30" s="121"/>
      <c r="J30" s="121"/>
      <c r="K30" s="111"/>
      <c r="L30" s="249"/>
      <c r="M30" s="276"/>
    </row>
    <row r="31" spans="1:13" s="153" customFormat="1" ht="15">
      <c r="A31" s="320"/>
      <c r="B31" s="314"/>
      <c r="C31" s="315" t="s">
        <v>50</v>
      </c>
      <c r="D31" s="316"/>
      <c r="E31" s="316"/>
      <c r="F31" s="316"/>
      <c r="G31" s="317" t="s">
        <v>57</v>
      </c>
      <c r="H31" s="317" t="s">
        <v>66</v>
      </c>
      <c r="I31" s="315" t="s">
        <v>56</v>
      </c>
      <c r="J31" s="316"/>
      <c r="K31" s="322"/>
      <c r="L31" s="251"/>
      <c r="M31" s="277"/>
    </row>
    <row r="32" spans="1:13" s="153" customFormat="1" ht="15">
      <c r="A32" s="261" t="s">
        <v>66</v>
      </c>
      <c r="B32" s="204"/>
      <c r="C32" s="258"/>
      <c r="D32" s="250"/>
      <c r="E32" s="260"/>
      <c r="F32" s="243"/>
      <c r="G32" s="157"/>
      <c r="H32" s="205"/>
      <c r="I32" s="205"/>
      <c r="J32" s="205"/>
      <c r="K32" s="256"/>
      <c r="L32" s="251"/>
      <c r="M32" s="277"/>
    </row>
    <row r="33" spans="1:13" s="153" customFormat="1" ht="15">
      <c r="A33" s="261"/>
      <c r="B33" s="204"/>
      <c r="C33" s="258"/>
      <c r="D33" s="250"/>
      <c r="E33" s="260"/>
      <c r="F33" s="243"/>
      <c r="G33" s="157"/>
      <c r="H33" s="205"/>
      <c r="I33" s="205"/>
      <c r="J33" s="205"/>
      <c r="K33" s="256"/>
      <c r="L33" s="251"/>
      <c r="M33" s="277"/>
    </row>
    <row r="34" spans="1:13" s="153" customFormat="1" ht="15">
      <c r="A34" s="245"/>
      <c r="B34" s="12"/>
      <c r="C34" s="376" t="s">
        <v>10</v>
      </c>
      <c r="D34" s="325"/>
      <c r="E34" s="325"/>
      <c r="F34" s="377">
        <f>SUM(F32)</f>
        <v>0</v>
      </c>
      <c r="G34" s="378">
        <v>0</v>
      </c>
      <c r="H34" s="12"/>
      <c r="I34" s="12"/>
      <c r="J34" s="12"/>
      <c r="K34" s="309"/>
      <c r="L34" s="251"/>
      <c r="M34" s="277"/>
    </row>
    <row r="35" spans="1:13" s="153" customFormat="1" ht="15">
      <c r="A35" s="84" t="s">
        <v>16</v>
      </c>
      <c r="B35" s="172"/>
      <c r="C35" s="173"/>
      <c r="D35" s="173"/>
      <c r="E35" s="173"/>
      <c r="F35" s="172"/>
      <c r="G35" s="174"/>
      <c r="H35" s="94"/>
      <c r="I35" s="94"/>
      <c r="J35" s="173"/>
      <c r="K35" s="116" t="s">
        <v>16</v>
      </c>
      <c r="L35" s="251"/>
      <c r="M35" s="277"/>
    </row>
    <row r="36" spans="1:13" s="153" customFormat="1" ht="15">
      <c r="A36" s="263"/>
      <c r="B36" s="219"/>
      <c r="C36" s="264"/>
      <c r="D36" s="264"/>
      <c r="E36" s="88" t="s">
        <v>179</v>
      </c>
      <c r="F36" s="219"/>
      <c r="G36" s="265"/>
      <c r="H36" s="266"/>
      <c r="I36" s="266"/>
      <c r="J36" s="264"/>
      <c r="K36" s="267"/>
      <c r="L36" s="251"/>
      <c r="M36" s="277"/>
    </row>
    <row r="37" spans="1:13" s="46" customFormat="1" ht="15">
      <c r="A37" s="83"/>
      <c r="B37" s="319" t="s">
        <v>12</v>
      </c>
      <c r="C37" s="95"/>
      <c r="D37" s="14"/>
      <c r="E37" s="14"/>
      <c r="F37" s="15"/>
      <c r="G37" s="16"/>
      <c r="H37" s="19"/>
      <c r="I37" s="19"/>
      <c r="J37" s="19"/>
      <c r="K37" s="383"/>
      <c r="L37" s="251"/>
      <c r="M37" s="279"/>
    </row>
    <row r="38" spans="1:13" s="46" customFormat="1" ht="15">
      <c r="A38" s="320"/>
      <c r="B38" s="314"/>
      <c r="C38" s="315" t="s">
        <v>13</v>
      </c>
      <c r="D38" s="316"/>
      <c r="E38" s="316"/>
      <c r="F38" s="316"/>
      <c r="G38" s="317" t="s">
        <v>57</v>
      </c>
      <c r="H38" s="323">
        <f>MEDIAN(L39:L45)</f>
        <v>12</v>
      </c>
      <c r="I38" s="315" t="s">
        <v>56</v>
      </c>
      <c r="J38" s="316"/>
      <c r="K38" s="322"/>
      <c r="L38" s="387"/>
      <c r="M38" s="279"/>
    </row>
    <row r="39" spans="1:13" s="82" customFormat="1" ht="15.75" customHeight="1">
      <c r="A39" s="303" t="s">
        <v>139</v>
      </c>
      <c r="B39" s="403"/>
      <c r="C39" s="259">
        <v>42959</v>
      </c>
      <c r="D39" s="262">
        <v>42972</v>
      </c>
      <c r="E39" s="262">
        <v>42973</v>
      </c>
      <c r="F39" s="208"/>
      <c r="G39" s="87">
        <v>42000000</v>
      </c>
      <c r="H39" s="75" t="s">
        <v>9</v>
      </c>
      <c r="I39" s="75" t="s">
        <v>11</v>
      </c>
      <c r="J39" s="75" t="s">
        <v>11</v>
      </c>
      <c r="K39" s="209"/>
      <c r="L39" s="251">
        <f aca="true" t="shared" si="0" ref="L39:L45">DAYS360(C39,D39)</f>
        <v>13</v>
      </c>
      <c r="M39" s="277"/>
    </row>
    <row r="40" spans="1:13" s="82" customFormat="1" ht="15.75" customHeight="1">
      <c r="A40" s="303" t="s">
        <v>130</v>
      </c>
      <c r="B40" s="403"/>
      <c r="C40" s="259">
        <v>42957</v>
      </c>
      <c r="D40" s="262">
        <v>42973</v>
      </c>
      <c r="E40" s="262">
        <v>42975</v>
      </c>
      <c r="F40" s="208"/>
      <c r="G40" s="87">
        <v>65000000</v>
      </c>
      <c r="H40" s="75" t="s">
        <v>9</v>
      </c>
      <c r="I40" s="75" t="s">
        <v>96</v>
      </c>
      <c r="J40" s="75" t="s">
        <v>68</v>
      </c>
      <c r="K40" s="209"/>
      <c r="L40" s="251">
        <f t="shared" si="0"/>
        <v>16</v>
      </c>
      <c r="M40" s="277"/>
    </row>
    <row r="41" spans="1:13" s="82" customFormat="1" ht="15.75" customHeight="1">
      <c r="A41" s="303" t="s">
        <v>140</v>
      </c>
      <c r="B41" s="403"/>
      <c r="C41" s="259">
        <v>42958</v>
      </c>
      <c r="D41" s="262">
        <v>42975</v>
      </c>
      <c r="E41" s="262">
        <v>42977</v>
      </c>
      <c r="F41" s="208"/>
      <c r="G41" s="87">
        <v>69500000</v>
      </c>
      <c r="H41" s="75" t="s">
        <v>9</v>
      </c>
      <c r="I41" s="75" t="s">
        <v>11</v>
      </c>
      <c r="J41" s="75" t="s">
        <v>84</v>
      </c>
      <c r="K41" s="209"/>
      <c r="L41" s="251">
        <f t="shared" si="0"/>
        <v>17</v>
      </c>
      <c r="M41" s="277"/>
    </row>
    <row r="42" spans="1:13" s="82" customFormat="1" ht="15.75" customHeight="1">
      <c r="A42" s="303" t="s">
        <v>183</v>
      </c>
      <c r="B42" s="403"/>
      <c r="C42" s="259">
        <v>42969</v>
      </c>
      <c r="D42" s="262">
        <v>42978</v>
      </c>
      <c r="E42" s="262">
        <v>42979</v>
      </c>
      <c r="F42" s="208"/>
      <c r="G42" s="87">
        <v>42000000</v>
      </c>
      <c r="H42" s="75" t="s">
        <v>9</v>
      </c>
      <c r="I42" s="75" t="s">
        <v>185</v>
      </c>
      <c r="J42" s="75" t="s">
        <v>68</v>
      </c>
      <c r="K42" s="209"/>
      <c r="L42" s="251">
        <f t="shared" si="0"/>
        <v>9</v>
      </c>
      <c r="M42" s="277"/>
    </row>
    <row r="43" spans="1:13" s="82" customFormat="1" ht="15.75" customHeight="1">
      <c r="A43" s="303" t="s">
        <v>156</v>
      </c>
      <c r="B43" s="403"/>
      <c r="C43" s="259">
        <v>42974</v>
      </c>
      <c r="D43" s="262">
        <v>42987</v>
      </c>
      <c r="E43" s="262">
        <v>42989</v>
      </c>
      <c r="F43" s="208"/>
      <c r="G43" s="87">
        <v>59000000</v>
      </c>
      <c r="H43" s="75" t="s">
        <v>9</v>
      </c>
      <c r="I43" s="75" t="s">
        <v>205</v>
      </c>
      <c r="J43" s="75" t="s">
        <v>147</v>
      </c>
      <c r="K43" s="209"/>
      <c r="L43" s="251">
        <f t="shared" si="0"/>
        <v>12</v>
      </c>
      <c r="M43" s="277"/>
    </row>
    <row r="44" spans="1:13" s="82" customFormat="1" ht="15.75" customHeight="1">
      <c r="A44" s="303" t="s">
        <v>203</v>
      </c>
      <c r="B44" s="403"/>
      <c r="C44" s="259">
        <v>42979</v>
      </c>
      <c r="D44" s="262">
        <v>42991</v>
      </c>
      <c r="E44" s="262">
        <v>42993</v>
      </c>
      <c r="F44" s="208"/>
      <c r="G44" s="87">
        <v>65000000</v>
      </c>
      <c r="H44" s="75" t="s">
        <v>9</v>
      </c>
      <c r="I44" s="75" t="s">
        <v>206</v>
      </c>
      <c r="J44" s="75" t="s">
        <v>68</v>
      </c>
      <c r="K44" s="209"/>
      <c r="L44" s="251">
        <f t="shared" si="0"/>
        <v>12</v>
      </c>
      <c r="M44" s="277"/>
    </row>
    <row r="45" spans="1:13" s="82" customFormat="1" ht="15.75" customHeight="1">
      <c r="A45" s="303" t="s">
        <v>204</v>
      </c>
      <c r="B45" s="403"/>
      <c r="C45" s="259">
        <v>42986</v>
      </c>
      <c r="D45" s="262">
        <v>42993</v>
      </c>
      <c r="E45" s="262">
        <v>42995</v>
      </c>
      <c r="F45" s="208"/>
      <c r="G45" s="87">
        <v>77830000</v>
      </c>
      <c r="H45" s="75" t="s">
        <v>9</v>
      </c>
      <c r="I45" s="75" t="s">
        <v>11</v>
      </c>
      <c r="J45" s="75" t="s">
        <v>11</v>
      </c>
      <c r="K45" s="209"/>
      <c r="L45" s="251">
        <f t="shared" si="0"/>
        <v>7</v>
      </c>
      <c r="M45" s="277"/>
    </row>
    <row r="46" spans="1:13" s="82" customFormat="1" ht="15">
      <c r="A46" s="320"/>
      <c r="B46" s="321"/>
      <c r="C46" s="315" t="s">
        <v>43</v>
      </c>
      <c r="D46" s="409"/>
      <c r="E46" s="316"/>
      <c r="F46" s="316"/>
      <c r="G46" s="317" t="s">
        <v>57</v>
      </c>
      <c r="H46" s="323">
        <f>MEDIAN(L47:L72)</f>
        <v>9</v>
      </c>
      <c r="I46" s="315" t="s">
        <v>56</v>
      </c>
      <c r="J46" s="316"/>
      <c r="K46" s="322"/>
      <c r="L46" s="251"/>
      <c r="M46" s="277"/>
    </row>
    <row r="47" spans="1:13" s="82" customFormat="1" ht="15">
      <c r="A47" s="303" t="s">
        <v>142</v>
      </c>
      <c r="B47" s="403"/>
      <c r="C47" s="259">
        <v>42954</v>
      </c>
      <c r="D47" s="262">
        <v>42966</v>
      </c>
      <c r="E47" s="262">
        <v>42970</v>
      </c>
      <c r="F47" s="208"/>
      <c r="G47" s="87">
        <v>51500000</v>
      </c>
      <c r="H47" s="75" t="s">
        <v>9</v>
      </c>
      <c r="I47" s="75" t="s">
        <v>194</v>
      </c>
      <c r="J47" s="75" t="s">
        <v>15</v>
      </c>
      <c r="K47" s="209"/>
      <c r="L47" s="251">
        <f aca="true" t="shared" si="1" ref="L47:L59">DAYS360(C47,D47)</f>
        <v>12</v>
      </c>
      <c r="M47" s="277"/>
    </row>
    <row r="48" spans="1:13" s="82" customFormat="1" ht="15">
      <c r="A48" s="303" t="s">
        <v>186</v>
      </c>
      <c r="B48" s="403"/>
      <c r="C48" s="259">
        <v>42960</v>
      </c>
      <c r="D48" s="262">
        <v>42970</v>
      </c>
      <c r="E48" s="262">
        <v>42971</v>
      </c>
      <c r="F48" s="208"/>
      <c r="G48" s="87">
        <v>30900000</v>
      </c>
      <c r="H48" s="75" t="s">
        <v>9</v>
      </c>
      <c r="I48" s="75" t="s">
        <v>11</v>
      </c>
      <c r="J48" s="75" t="s">
        <v>69</v>
      </c>
      <c r="K48" s="209"/>
      <c r="L48" s="251">
        <f t="shared" si="1"/>
        <v>10</v>
      </c>
      <c r="M48" s="277"/>
    </row>
    <row r="49" spans="1:13" s="82" customFormat="1" ht="15">
      <c r="A49" s="303" t="s">
        <v>144</v>
      </c>
      <c r="B49" s="403"/>
      <c r="C49" s="259">
        <v>42952</v>
      </c>
      <c r="D49" s="262">
        <v>42970</v>
      </c>
      <c r="E49" s="262">
        <v>42972</v>
      </c>
      <c r="F49" s="208"/>
      <c r="G49" s="87">
        <v>60500000</v>
      </c>
      <c r="H49" s="75" t="s">
        <v>9</v>
      </c>
      <c r="I49" s="75" t="s">
        <v>11</v>
      </c>
      <c r="J49" s="75" t="s">
        <v>69</v>
      </c>
      <c r="K49" s="209"/>
      <c r="L49" s="251">
        <f t="shared" si="1"/>
        <v>18</v>
      </c>
      <c r="M49" s="277"/>
    </row>
    <row r="50" spans="1:13" s="82" customFormat="1" ht="15">
      <c r="A50" s="303" t="s">
        <v>158</v>
      </c>
      <c r="B50" s="403"/>
      <c r="C50" s="259">
        <v>42958</v>
      </c>
      <c r="D50" s="262">
        <v>42972</v>
      </c>
      <c r="E50" s="262">
        <v>42973</v>
      </c>
      <c r="F50" s="208"/>
      <c r="G50" s="87">
        <v>77750000</v>
      </c>
      <c r="H50" s="75" t="s">
        <v>9</v>
      </c>
      <c r="I50" s="75" t="s">
        <v>11</v>
      </c>
      <c r="J50" s="75" t="s">
        <v>163</v>
      </c>
      <c r="K50" s="209"/>
      <c r="L50" s="251">
        <f t="shared" si="1"/>
        <v>14</v>
      </c>
      <c r="M50" s="277"/>
    </row>
    <row r="51" spans="1:13" s="82" customFormat="1" ht="15">
      <c r="A51" s="303" t="s">
        <v>143</v>
      </c>
      <c r="B51" s="403"/>
      <c r="C51" s="259">
        <v>42961</v>
      </c>
      <c r="D51" s="262">
        <v>42973</v>
      </c>
      <c r="E51" s="262">
        <v>42974</v>
      </c>
      <c r="F51" s="208"/>
      <c r="G51" s="87">
        <v>42000000</v>
      </c>
      <c r="H51" s="75" t="s">
        <v>9</v>
      </c>
      <c r="I51" s="75" t="s">
        <v>195</v>
      </c>
      <c r="J51" s="75" t="s">
        <v>15</v>
      </c>
      <c r="K51" s="209"/>
      <c r="L51" s="251">
        <f t="shared" si="1"/>
        <v>12</v>
      </c>
      <c r="M51" s="277"/>
    </row>
    <row r="52" spans="1:13" s="82" customFormat="1" ht="15">
      <c r="A52" s="303" t="s">
        <v>157</v>
      </c>
      <c r="B52" s="403"/>
      <c r="C52" s="259">
        <v>42963</v>
      </c>
      <c r="D52" s="262">
        <v>42973</v>
      </c>
      <c r="E52" s="262">
        <v>42974</v>
      </c>
      <c r="F52" s="208"/>
      <c r="G52" s="87">
        <v>50000000</v>
      </c>
      <c r="H52" s="75" t="s">
        <v>9</v>
      </c>
      <c r="I52" s="75" t="s">
        <v>11</v>
      </c>
      <c r="J52" s="75" t="s">
        <v>69</v>
      </c>
      <c r="K52" s="209"/>
      <c r="L52" s="251">
        <f t="shared" si="1"/>
        <v>10</v>
      </c>
      <c r="M52" s="277"/>
    </row>
    <row r="53" spans="1:13" s="82" customFormat="1" ht="15">
      <c r="A53" s="303" t="s">
        <v>161</v>
      </c>
      <c r="B53" s="403"/>
      <c r="C53" s="259">
        <v>42963</v>
      </c>
      <c r="D53" s="262">
        <v>42974</v>
      </c>
      <c r="E53" s="262">
        <v>42975</v>
      </c>
      <c r="F53" s="208"/>
      <c r="G53" s="87">
        <v>48100000</v>
      </c>
      <c r="H53" s="75" t="s">
        <v>9</v>
      </c>
      <c r="I53" s="75" t="s">
        <v>11</v>
      </c>
      <c r="J53" s="75" t="s">
        <v>163</v>
      </c>
      <c r="K53" s="209"/>
      <c r="L53" s="251">
        <f t="shared" si="1"/>
        <v>11</v>
      </c>
      <c r="M53" s="277"/>
    </row>
    <row r="54" spans="1:13" s="82" customFormat="1" ht="15">
      <c r="A54" s="303" t="s">
        <v>160</v>
      </c>
      <c r="B54" s="403"/>
      <c r="C54" s="259">
        <v>42965</v>
      </c>
      <c r="D54" s="262">
        <v>42974</v>
      </c>
      <c r="E54" s="262">
        <v>42975</v>
      </c>
      <c r="F54" s="208"/>
      <c r="G54" s="87">
        <v>56400000</v>
      </c>
      <c r="H54" s="75" t="s">
        <v>9</v>
      </c>
      <c r="I54" s="75" t="s">
        <v>11</v>
      </c>
      <c r="J54" s="75" t="s">
        <v>69</v>
      </c>
      <c r="K54" s="209"/>
      <c r="L54" s="251">
        <f t="shared" si="1"/>
        <v>9</v>
      </c>
      <c r="M54" s="277"/>
    </row>
    <row r="55" spans="1:13" s="82" customFormat="1" ht="15">
      <c r="A55" s="303" t="s">
        <v>159</v>
      </c>
      <c r="B55" s="403"/>
      <c r="C55" s="259">
        <v>42963</v>
      </c>
      <c r="D55" s="262">
        <v>42975</v>
      </c>
      <c r="E55" s="262">
        <v>42976</v>
      </c>
      <c r="F55" s="208"/>
      <c r="G55" s="87">
        <v>33000000</v>
      </c>
      <c r="H55" s="75" t="s">
        <v>9</v>
      </c>
      <c r="I55" s="75" t="s">
        <v>11</v>
      </c>
      <c r="J55" s="75" t="s">
        <v>11</v>
      </c>
      <c r="K55" s="209"/>
      <c r="L55" s="251">
        <f t="shared" si="1"/>
        <v>12</v>
      </c>
      <c r="M55" s="277"/>
    </row>
    <row r="56" spans="1:13" s="82" customFormat="1" ht="15">
      <c r="A56" s="303" t="s">
        <v>162</v>
      </c>
      <c r="B56" s="403"/>
      <c r="C56" s="259">
        <v>42966</v>
      </c>
      <c r="D56" s="262">
        <v>42975</v>
      </c>
      <c r="E56" s="262">
        <v>42976</v>
      </c>
      <c r="F56" s="208"/>
      <c r="G56" s="87">
        <v>45000000</v>
      </c>
      <c r="H56" s="75" t="s">
        <v>9</v>
      </c>
      <c r="I56" s="75" t="s">
        <v>11</v>
      </c>
      <c r="J56" s="75" t="s">
        <v>11</v>
      </c>
      <c r="K56" s="209"/>
      <c r="L56" s="251">
        <f t="shared" si="1"/>
        <v>9</v>
      </c>
      <c r="M56" s="277"/>
    </row>
    <row r="57" spans="1:13" s="82" customFormat="1" ht="15">
      <c r="A57" s="303" t="s">
        <v>145</v>
      </c>
      <c r="B57" s="403"/>
      <c r="C57" s="259">
        <v>42967</v>
      </c>
      <c r="D57" s="262">
        <v>42976</v>
      </c>
      <c r="E57" s="262">
        <v>42977</v>
      </c>
      <c r="F57" s="208"/>
      <c r="G57" s="87">
        <v>60000000</v>
      </c>
      <c r="H57" s="75" t="s">
        <v>9</v>
      </c>
      <c r="I57" s="75" t="s">
        <v>196</v>
      </c>
      <c r="J57" s="75" t="s">
        <v>76</v>
      </c>
      <c r="K57" s="209"/>
      <c r="L57" s="251">
        <f t="shared" si="1"/>
        <v>9</v>
      </c>
      <c r="M57" s="277"/>
    </row>
    <row r="58" spans="1:13" s="82" customFormat="1" ht="15">
      <c r="A58" s="303" t="s">
        <v>187</v>
      </c>
      <c r="B58" s="403"/>
      <c r="C58" s="259">
        <v>42967</v>
      </c>
      <c r="D58" s="262">
        <v>42977</v>
      </c>
      <c r="E58" s="262">
        <v>42978</v>
      </c>
      <c r="F58" s="208"/>
      <c r="G58" s="87">
        <v>33200000</v>
      </c>
      <c r="H58" s="75" t="s">
        <v>9</v>
      </c>
      <c r="I58" s="75" t="s">
        <v>195</v>
      </c>
      <c r="J58" s="75" t="s">
        <v>15</v>
      </c>
      <c r="K58" s="209"/>
      <c r="L58" s="251">
        <f t="shared" si="1"/>
        <v>10</v>
      </c>
      <c r="M58" s="277"/>
    </row>
    <row r="59" spans="1:13" s="82" customFormat="1" ht="15">
      <c r="A59" s="303" t="s">
        <v>189</v>
      </c>
      <c r="B59" s="403"/>
      <c r="C59" s="259">
        <v>42969</v>
      </c>
      <c r="D59" s="262">
        <v>42978</v>
      </c>
      <c r="E59" s="262">
        <v>42979</v>
      </c>
      <c r="F59" s="208"/>
      <c r="G59" s="87">
        <v>59850000</v>
      </c>
      <c r="H59" s="75" t="s">
        <v>9</v>
      </c>
      <c r="I59" s="75" t="s">
        <v>216</v>
      </c>
      <c r="J59" s="75" t="s">
        <v>94</v>
      </c>
      <c r="K59" s="209"/>
      <c r="L59" s="251">
        <f t="shared" si="1"/>
        <v>9</v>
      </c>
      <c r="M59" s="277"/>
    </row>
    <row r="60" spans="1:13" s="82" customFormat="1" ht="15">
      <c r="A60" s="303" t="s">
        <v>207</v>
      </c>
      <c r="B60" s="403"/>
      <c r="C60" s="259">
        <v>42969</v>
      </c>
      <c r="D60" s="262">
        <v>42978</v>
      </c>
      <c r="E60" s="262">
        <v>42979</v>
      </c>
      <c r="F60" s="208"/>
      <c r="G60" s="87">
        <v>44000000</v>
      </c>
      <c r="H60" s="75" t="s">
        <v>9</v>
      </c>
      <c r="I60" s="75" t="s">
        <v>11</v>
      </c>
      <c r="J60" s="75" t="s">
        <v>11</v>
      </c>
      <c r="K60" s="209"/>
      <c r="L60" s="251">
        <f aca="true" t="shared" si="2" ref="L60:L72">DAYS360(C60,D60)</f>
        <v>9</v>
      </c>
      <c r="M60" s="277"/>
    </row>
    <row r="61" spans="1:13" s="82" customFormat="1" ht="15">
      <c r="A61" s="303" t="s">
        <v>190</v>
      </c>
      <c r="B61" s="403"/>
      <c r="C61" s="259">
        <v>42970</v>
      </c>
      <c r="D61" s="262">
        <v>42979</v>
      </c>
      <c r="E61" s="262">
        <v>42980</v>
      </c>
      <c r="F61" s="208"/>
      <c r="G61" s="87">
        <v>59110000</v>
      </c>
      <c r="H61" s="75" t="s">
        <v>9</v>
      </c>
      <c r="I61" s="75" t="s">
        <v>11</v>
      </c>
      <c r="J61" s="75" t="s">
        <v>69</v>
      </c>
      <c r="K61" s="209"/>
      <c r="L61" s="251">
        <f t="shared" si="2"/>
        <v>8</v>
      </c>
      <c r="M61" s="277"/>
    </row>
    <row r="62" spans="1:13" s="82" customFormat="1" ht="15">
      <c r="A62" s="303" t="s">
        <v>208</v>
      </c>
      <c r="B62" s="403"/>
      <c r="C62" s="259">
        <v>42960</v>
      </c>
      <c r="D62" s="262">
        <v>42979</v>
      </c>
      <c r="E62" s="262">
        <v>42980</v>
      </c>
      <c r="F62" s="208"/>
      <c r="G62" s="87">
        <v>50000000</v>
      </c>
      <c r="H62" s="75" t="s">
        <v>9</v>
      </c>
      <c r="I62" s="75" t="s">
        <v>11</v>
      </c>
      <c r="J62" s="75" t="s">
        <v>76</v>
      </c>
      <c r="K62" s="209"/>
      <c r="L62" s="251">
        <f t="shared" si="2"/>
        <v>18</v>
      </c>
      <c r="M62" s="277"/>
    </row>
    <row r="63" spans="1:13" s="82" customFormat="1" ht="15">
      <c r="A63" s="303" t="s">
        <v>209</v>
      </c>
      <c r="B63" s="403"/>
      <c r="C63" s="259">
        <v>42971</v>
      </c>
      <c r="D63" s="262">
        <v>42980</v>
      </c>
      <c r="E63" s="262">
        <v>42981</v>
      </c>
      <c r="F63" s="208"/>
      <c r="G63" s="87">
        <v>45650000</v>
      </c>
      <c r="H63" s="75" t="s">
        <v>9</v>
      </c>
      <c r="I63" s="75" t="s">
        <v>11</v>
      </c>
      <c r="J63" s="75" t="s">
        <v>11</v>
      </c>
      <c r="K63" s="209"/>
      <c r="L63" s="251">
        <f t="shared" si="2"/>
        <v>8</v>
      </c>
      <c r="M63" s="277"/>
    </row>
    <row r="64" spans="1:13" s="82" customFormat="1" ht="15">
      <c r="A64" s="303" t="s">
        <v>188</v>
      </c>
      <c r="B64" s="403"/>
      <c r="C64" s="259">
        <v>42972</v>
      </c>
      <c r="D64" s="262">
        <v>42980</v>
      </c>
      <c r="E64" s="262">
        <v>42981</v>
      </c>
      <c r="F64" s="208"/>
      <c r="G64" s="87">
        <v>36750000</v>
      </c>
      <c r="H64" s="75" t="s">
        <v>9</v>
      </c>
      <c r="I64" s="75" t="s">
        <v>197</v>
      </c>
      <c r="J64" s="75" t="s">
        <v>15</v>
      </c>
      <c r="K64" s="209"/>
      <c r="L64" s="251">
        <f t="shared" si="2"/>
        <v>7</v>
      </c>
      <c r="M64" s="277"/>
    </row>
    <row r="65" spans="1:13" s="82" customFormat="1" ht="15">
      <c r="A65" s="303" t="s">
        <v>210</v>
      </c>
      <c r="B65" s="403"/>
      <c r="C65" s="259">
        <v>42972</v>
      </c>
      <c r="D65" s="262">
        <v>42981</v>
      </c>
      <c r="E65" s="262">
        <v>42982</v>
      </c>
      <c r="F65" s="208"/>
      <c r="G65" s="87">
        <v>54970000</v>
      </c>
      <c r="H65" s="75" t="s">
        <v>9</v>
      </c>
      <c r="I65" s="75" t="s">
        <v>11</v>
      </c>
      <c r="J65" s="75" t="s">
        <v>11</v>
      </c>
      <c r="K65" s="209"/>
      <c r="L65" s="251">
        <f t="shared" si="2"/>
        <v>8</v>
      </c>
      <c r="M65" s="277"/>
    </row>
    <row r="66" spans="1:13" s="82" customFormat="1" ht="15">
      <c r="A66" s="303" t="s">
        <v>191</v>
      </c>
      <c r="B66" s="403"/>
      <c r="C66" s="259">
        <v>42973</v>
      </c>
      <c r="D66" s="262">
        <v>42982</v>
      </c>
      <c r="E66" s="262">
        <v>42983</v>
      </c>
      <c r="F66" s="208"/>
      <c r="G66" s="87">
        <v>20000000</v>
      </c>
      <c r="H66" s="75" t="s">
        <v>9</v>
      </c>
      <c r="I66" s="75" t="s">
        <v>11</v>
      </c>
      <c r="J66" s="75" t="s">
        <v>94</v>
      </c>
      <c r="K66" s="209"/>
      <c r="L66" s="251">
        <f t="shared" si="2"/>
        <v>8</v>
      </c>
      <c r="M66" s="277"/>
    </row>
    <row r="67" spans="1:13" s="82" customFormat="1" ht="15">
      <c r="A67" s="303" t="s">
        <v>192</v>
      </c>
      <c r="B67" s="403"/>
      <c r="C67" s="259">
        <v>42973</v>
      </c>
      <c r="D67" s="262">
        <v>42982</v>
      </c>
      <c r="E67" s="262">
        <v>42983</v>
      </c>
      <c r="F67" s="208"/>
      <c r="G67" s="87">
        <v>30200000</v>
      </c>
      <c r="H67" s="75" t="s">
        <v>9</v>
      </c>
      <c r="I67" s="75" t="s">
        <v>11</v>
      </c>
      <c r="J67" s="75" t="s">
        <v>163</v>
      </c>
      <c r="K67" s="209"/>
      <c r="L67" s="251">
        <f t="shared" si="2"/>
        <v>8</v>
      </c>
      <c r="M67" s="277"/>
    </row>
    <row r="68" spans="1:13" s="82" customFormat="1" ht="15">
      <c r="A68" s="303" t="s">
        <v>211</v>
      </c>
      <c r="B68" s="403"/>
      <c r="C68" s="259">
        <v>42974</v>
      </c>
      <c r="D68" s="262">
        <v>42983</v>
      </c>
      <c r="E68" s="262">
        <v>42984</v>
      </c>
      <c r="F68" s="208"/>
      <c r="G68" s="87">
        <v>36000000</v>
      </c>
      <c r="H68" s="75" t="s">
        <v>9</v>
      </c>
      <c r="I68" s="75" t="s">
        <v>11</v>
      </c>
      <c r="J68" s="75" t="s">
        <v>15</v>
      </c>
      <c r="K68" s="209"/>
      <c r="L68" s="251">
        <f t="shared" si="2"/>
        <v>8</v>
      </c>
      <c r="M68" s="277"/>
    </row>
    <row r="69" spans="1:13" s="82" customFormat="1" ht="15">
      <c r="A69" s="303" t="s">
        <v>212</v>
      </c>
      <c r="B69" s="403"/>
      <c r="C69" s="259">
        <v>42976</v>
      </c>
      <c r="D69" s="262">
        <v>42984</v>
      </c>
      <c r="E69" s="262">
        <v>42985</v>
      </c>
      <c r="F69" s="208"/>
      <c r="G69" s="87">
        <v>61000000</v>
      </c>
      <c r="H69" s="75" t="s">
        <v>9</v>
      </c>
      <c r="I69" s="75" t="s">
        <v>11</v>
      </c>
      <c r="J69" s="75" t="s">
        <v>76</v>
      </c>
      <c r="K69" s="209"/>
      <c r="L69" s="251">
        <f t="shared" si="2"/>
        <v>7</v>
      </c>
      <c r="M69" s="277"/>
    </row>
    <row r="70" spans="1:13" s="82" customFormat="1" ht="15">
      <c r="A70" s="303" t="s">
        <v>213</v>
      </c>
      <c r="B70" s="403"/>
      <c r="C70" s="259">
        <v>42974</v>
      </c>
      <c r="D70" s="262">
        <v>42985</v>
      </c>
      <c r="E70" s="262">
        <v>42986</v>
      </c>
      <c r="F70" s="208"/>
      <c r="G70" s="87">
        <v>32700000</v>
      </c>
      <c r="H70" s="75" t="s">
        <v>9</v>
      </c>
      <c r="I70" s="75" t="s">
        <v>11</v>
      </c>
      <c r="J70" s="75" t="s">
        <v>163</v>
      </c>
      <c r="K70" s="209"/>
      <c r="L70" s="251">
        <f t="shared" si="2"/>
        <v>10</v>
      </c>
      <c r="M70" s="277"/>
    </row>
    <row r="71" spans="1:13" s="82" customFormat="1" ht="15">
      <c r="A71" s="303" t="s">
        <v>214</v>
      </c>
      <c r="B71" s="403"/>
      <c r="C71" s="259">
        <v>42974</v>
      </c>
      <c r="D71" s="262">
        <v>42986</v>
      </c>
      <c r="E71" s="262">
        <v>42987</v>
      </c>
      <c r="F71" s="208"/>
      <c r="G71" s="87">
        <v>54670000</v>
      </c>
      <c r="H71" s="75" t="s">
        <v>9</v>
      </c>
      <c r="I71" s="75" t="s">
        <v>11</v>
      </c>
      <c r="J71" s="75" t="s">
        <v>69</v>
      </c>
      <c r="K71" s="209"/>
      <c r="L71" s="251">
        <f t="shared" si="2"/>
        <v>11</v>
      </c>
      <c r="M71" s="277"/>
    </row>
    <row r="72" spans="1:13" s="82" customFormat="1" ht="15">
      <c r="A72" s="303" t="s">
        <v>215</v>
      </c>
      <c r="B72" s="403"/>
      <c r="C72" s="259">
        <v>42978</v>
      </c>
      <c r="D72" s="262">
        <v>42987</v>
      </c>
      <c r="E72" s="262">
        <v>42988</v>
      </c>
      <c r="F72" s="208"/>
      <c r="G72" s="87">
        <v>34928000</v>
      </c>
      <c r="H72" s="75" t="s">
        <v>9</v>
      </c>
      <c r="I72" s="75" t="s">
        <v>11</v>
      </c>
      <c r="J72" s="75" t="s">
        <v>69</v>
      </c>
      <c r="K72" s="209"/>
      <c r="L72" s="251">
        <f t="shared" si="2"/>
        <v>9</v>
      </c>
      <c r="M72" s="277"/>
    </row>
    <row r="73" spans="1:13" s="82" customFormat="1" ht="15">
      <c r="A73" s="303" t="s">
        <v>193</v>
      </c>
      <c r="B73" s="403"/>
      <c r="C73" s="430" t="s">
        <v>184</v>
      </c>
      <c r="D73" s="262"/>
      <c r="E73" s="262"/>
      <c r="F73" s="208"/>
      <c r="G73" s="87"/>
      <c r="H73" s="75"/>
      <c r="I73" s="75"/>
      <c r="J73" s="75"/>
      <c r="K73" s="434"/>
      <c r="L73" s="251"/>
      <c r="M73" s="277"/>
    </row>
    <row r="74" spans="1:13" s="82" customFormat="1" ht="15">
      <c r="A74" s="320"/>
      <c r="B74" s="321"/>
      <c r="C74" s="315" t="s">
        <v>67</v>
      </c>
      <c r="D74" s="316"/>
      <c r="E74" s="316"/>
      <c r="F74" s="316"/>
      <c r="G74" s="317" t="s">
        <v>57</v>
      </c>
      <c r="H74" s="323">
        <f>MEDIAN(L75:L81)</f>
        <v>8</v>
      </c>
      <c r="I74" s="315" t="s">
        <v>56</v>
      </c>
      <c r="J74" s="316"/>
      <c r="K74" s="322"/>
      <c r="L74" s="251"/>
      <c r="M74" s="277"/>
    </row>
    <row r="75" spans="1:12" s="82" customFormat="1" ht="15">
      <c r="A75" s="303" t="s">
        <v>166</v>
      </c>
      <c r="B75" s="360"/>
      <c r="C75" s="252">
        <v>42959</v>
      </c>
      <c r="D75" s="262">
        <v>42967</v>
      </c>
      <c r="E75" s="262">
        <v>42971</v>
      </c>
      <c r="F75" s="208"/>
      <c r="G75" s="87">
        <v>40000000</v>
      </c>
      <c r="H75" s="75" t="s">
        <v>9</v>
      </c>
      <c r="I75" s="75" t="s">
        <v>11</v>
      </c>
      <c r="J75" s="75" t="s">
        <v>84</v>
      </c>
      <c r="K75" s="209"/>
      <c r="L75" s="251">
        <f aca="true" t="shared" si="3" ref="L75:L81">DAYS360(C75,D75)</f>
        <v>8</v>
      </c>
    </row>
    <row r="76" spans="1:12" s="82" customFormat="1" ht="15">
      <c r="A76" s="303" t="s">
        <v>165</v>
      </c>
      <c r="B76" s="360"/>
      <c r="C76" s="252">
        <v>42951</v>
      </c>
      <c r="D76" s="262">
        <v>42971</v>
      </c>
      <c r="E76" s="262">
        <v>42974</v>
      </c>
      <c r="F76" s="208"/>
      <c r="G76" s="87">
        <v>24000000</v>
      </c>
      <c r="H76" s="75" t="s">
        <v>9</v>
      </c>
      <c r="I76" s="75" t="s">
        <v>11</v>
      </c>
      <c r="J76" s="75" t="s">
        <v>84</v>
      </c>
      <c r="K76" s="209"/>
      <c r="L76" s="251">
        <f t="shared" si="3"/>
        <v>20</v>
      </c>
    </row>
    <row r="77" spans="1:12" s="82" customFormat="1" ht="15">
      <c r="A77" s="303" t="s">
        <v>146</v>
      </c>
      <c r="B77" s="360"/>
      <c r="C77" s="252">
        <v>42964</v>
      </c>
      <c r="D77" s="262">
        <v>42974</v>
      </c>
      <c r="E77" s="262">
        <v>42976</v>
      </c>
      <c r="F77" s="208"/>
      <c r="G77" s="87">
        <v>44500000</v>
      </c>
      <c r="H77" s="75" t="s">
        <v>9</v>
      </c>
      <c r="I77" s="75" t="s">
        <v>200</v>
      </c>
      <c r="J77" s="75" t="s">
        <v>85</v>
      </c>
      <c r="K77" s="209"/>
      <c r="L77" s="251">
        <f t="shared" si="3"/>
        <v>10</v>
      </c>
    </row>
    <row r="78" spans="1:12" s="82" customFormat="1" ht="15">
      <c r="A78" s="303" t="s">
        <v>198</v>
      </c>
      <c r="B78" s="360"/>
      <c r="C78" s="252">
        <v>42968</v>
      </c>
      <c r="D78" s="262">
        <v>42976</v>
      </c>
      <c r="E78" s="262">
        <v>42977</v>
      </c>
      <c r="F78" s="208"/>
      <c r="G78" s="87">
        <v>15000000</v>
      </c>
      <c r="H78" s="75" t="s">
        <v>9</v>
      </c>
      <c r="I78" s="75" t="s">
        <v>199</v>
      </c>
      <c r="J78" s="75" t="s">
        <v>68</v>
      </c>
      <c r="K78" s="209"/>
      <c r="L78" s="251">
        <f t="shared" si="3"/>
        <v>8</v>
      </c>
    </row>
    <row r="79" spans="1:12" s="82" customFormat="1" ht="15">
      <c r="A79" s="303" t="s">
        <v>201</v>
      </c>
      <c r="B79" s="360"/>
      <c r="C79" s="252">
        <v>42967</v>
      </c>
      <c r="D79" s="262">
        <v>42977</v>
      </c>
      <c r="E79" s="262">
        <v>42979</v>
      </c>
      <c r="F79" s="208"/>
      <c r="G79" s="87">
        <v>30000000</v>
      </c>
      <c r="H79" s="75" t="s">
        <v>9</v>
      </c>
      <c r="I79" s="75" t="s">
        <v>97</v>
      </c>
      <c r="J79" s="75" t="s">
        <v>218</v>
      </c>
      <c r="K79" s="209"/>
      <c r="L79" s="251">
        <f t="shared" si="3"/>
        <v>10</v>
      </c>
    </row>
    <row r="80" spans="1:13" s="82" customFormat="1" ht="15">
      <c r="A80" s="303" t="s">
        <v>167</v>
      </c>
      <c r="B80" s="403"/>
      <c r="C80" s="259">
        <v>42971</v>
      </c>
      <c r="D80" s="262">
        <v>42980</v>
      </c>
      <c r="E80" s="262">
        <v>42981</v>
      </c>
      <c r="F80" s="208"/>
      <c r="G80" s="87">
        <v>20000000</v>
      </c>
      <c r="H80" s="75" t="s">
        <v>9</v>
      </c>
      <c r="I80" s="75" t="s">
        <v>199</v>
      </c>
      <c r="J80" s="75" t="s">
        <v>76</v>
      </c>
      <c r="K80" s="209"/>
      <c r="L80" s="251">
        <f t="shared" si="3"/>
        <v>8</v>
      </c>
      <c r="M80" s="277"/>
    </row>
    <row r="81" spans="1:12" s="82" customFormat="1" ht="15">
      <c r="A81" s="303" t="s">
        <v>217</v>
      </c>
      <c r="B81" s="360"/>
      <c r="C81" s="252">
        <v>42982</v>
      </c>
      <c r="D81" s="262">
        <v>42983</v>
      </c>
      <c r="E81" s="262">
        <v>42986</v>
      </c>
      <c r="F81" s="208"/>
      <c r="G81" s="87">
        <v>50000000</v>
      </c>
      <c r="H81" s="75" t="s">
        <v>9</v>
      </c>
      <c r="I81" s="75" t="s">
        <v>11</v>
      </c>
      <c r="J81" s="75" t="s">
        <v>11</v>
      </c>
      <c r="K81" s="209"/>
      <c r="L81" s="251">
        <f t="shared" si="3"/>
        <v>1</v>
      </c>
    </row>
    <row r="82" spans="1:13" s="82" customFormat="1" ht="15">
      <c r="A82" s="320"/>
      <c r="B82" s="321"/>
      <c r="C82" s="315" t="s">
        <v>17</v>
      </c>
      <c r="D82" s="316"/>
      <c r="E82" s="316"/>
      <c r="F82" s="316"/>
      <c r="G82" s="317" t="s">
        <v>57</v>
      </c>
      <c r="H82" s="318" t="s">
        <v>66</v>
      </c>
      <c r="I82" s="315" t="s">
        <v>56</v>
      </c>
      <c r="J82" s="316"/>
      <c r="K82" s="322"/>
      <c r="L82" s="251"/>
      <c r="M82" s="277"/>
    </row>
    <row r="83" spans="1:13" s="82" customFormat="1" ht="15">
      <c r="A83" s="254" t="s">
        <v>66</v>
      </c>
      <c r="K83" s="209"/>
      <c r="L83" s="251"/>
      <c r="M83" s="277"/>
    </row>
    <row r="84" spans="1:13" s="82" customFormat="1" ht="15">
      <c r="A84" s="320"/>
      <c r="B84" s="321"/>
      <c r="C84" s="315" t="s">
        <v>81</v>
      </c>
      <c r="D84" s="316"/>
      <c r="E84" s="316"/>
      <c r="F84" s="316"/>
      <c r="G84" s="317" t="s">
        <v>57</v>
      </c>
      <c r="H84" s="323">
        <f>MEDIAN(L85:L93)</f>
        <v>7</v>
      </c>
      <c r="I84" s="315" t="s">
        <v>56</v>
      </c>
      <c r="J84" s="316"/>
      <c r="K84" s="322"/>
      <c r="L84" s="251"/>
      <c r="M84" s="277"/>
    </row>
    <row r="85" spans="1:12" s="82" customFormat="1" ht="15">
      <c r="A85" s="303" t="s">
        <v>158</v>
      </c>
      <c r="B85" s="360"/>
      <c r="C85" s="252">
        <v>42958</v>
      </c>
      <c r="D85" s="262">
        <v>42969</v>
      </c>
      <c r="E85" s="262">
        <v>42971</v>
      </c>
      <c r="F85" s="208"/>
      <c r="G85" s="87">
        <v>30000000</v>
      </c>
      <c r="H85" s="75" t="s">
        <v>9</v>
      </c>
      <c r="I85" s="75" t="s">
        <v>11</v>
      </c>
      <c r="J85" s="75" t="s">
        <v>72</v>
      </c>
      <c r="K85" s="209"/>
      <c r="L85" s="251">
        <f aca="true" t="shared" si="4" ref="L85:L93">DAYS360(C85,D85)</f>
        <v>11</v>
      </c>
    </row>
    <row r="86" spans="1:12" s="82" customFormat="1" ht="15">
      <c r="A86" s="303" t="s">
        <v>161</v>
      </c>
      <c r="B86" s="360"/>
      <c r="C86" s="252">
        <v>42963</v>
      </c>
      <c r="D86" s="262">
        <v>42971</v>
      </c>
      <c r="E86" s="262">
        <v>42973</v>
      </c>
      <c r="F86" s="208"/>
      <c r="G86" s="87">
        <v>20000000</v>
      </c>
      <c r="H86" s="75" t="s">
        <v>9</v>
      </c>
      <c r="I86" s="75" t="s">
        <v>11</v>
      </c>
      <c r="J86" s="75" t="s">
        <v>72</v>
      </c>
      <c r="K86" s="209"/>
      <c r="L86" s="251">
        <f t="shared" si="4"/>
        <v>8</v>
      </c>
    </row>
    <row r="87" spans="1:12" s="82" customFormat="1" ht="15">
      <c r="A87" s="303" t="s">
        <v>201</v>
      </c>
      <c r="B87" s="360"/>
      <c r="C87" s="252">
        <v>42967</v>
      </c>
      <c r="D87" s="262">
        <v>42973</v>
      </c>
      <c r="E87" s="262">
        <v>42974</v>
      </c>
      <c r="F87" s="208"/>
      <c r="G87" s="87">
        <v>25000000</v>
      </c>
      <c r="H87" s="75" t="s">
        <v>9</v>
      </c>
      <c r="I87" s="75" t="s">
        <v>97</v>
      </c>
      <c r="J87" s="75" t="s">
        <v>218</v>
      </c>
      <c r="K87" s="209"/>
      <c r="L87" s="251">
        <f t="shared" si="4"/>
        <v>6</v>
      </c>
    </row>
    <row r="88" spans="1:12" s="82" customFormat="1" ht="15">
      <c r="A88" s="303" t="s">
        <v>198</v>
      </c>
      <c r="B88" s="360"/>
      <c r="C88" s="252">
        <v>42968</v>
      </c>
      <c r="D88" s="262">
        <v>42974</v>
      </c>
      <c r="E88" s="262">
        <v>42976</v>
      </c>
      <c r="F88" s="208"/>
      <c r="G88" s="87">
        <v>30000000</v>
      </c>
      <c r="H88" s="75" t="s">
        <v>9</v>
      </c>
      <c r="I88" s="75" t="s">
        <v>199</v>
      </c>
      <c r="J88" s="75" t="s">
        <v>68</v>
      </c>
      <c r="K88" s="209"/>
      <c r="L88" s="251">
        <f t="shared" si="4"/>
        <v>6</v>
      </c>
    </row>
    <row r="89" spans="1:12" s="82" customFormat="1" ht="15">
      <c r="A89" s="303" t="s">
        <v>207</v>
      </c>
      <c r="B89" s="360"/>
      <c r="C89" s="252">
        <v>42969</v>
      </c>
      <c r="D89" s="262">
        <v>42977</v>
      </c>
      <c r="E89" s="262">
        <v>42978</v>
      </c>
      <c r="F89" s="208"/>
      <c r="G89" s="87">
        <v>24000000</v>
      </c>
      <c r="H89" s="75" t="s">
        <v>9</v>
      </c>
      <c r="I89" s="75" t="s">
        <v>11</v>
      </c>
      <c r="J89" s="75" t="s">
        <v>11</v>
      </c>
      <c r="K89" s="209"/>
      <c r="L89" s="251">
        <f t="shared" si="4"/>
        <v>8</v>
      </c>
    </row>
    <row r="90" spans="1:12" s="82" customFormat="1" ht="15">
      <c r="A90" s="303" t="s">
        <v>167</v>
      </c>
      <c r="B90" s="360"/>
      <c r="C90" s="252">
        <v>42971</v>
      </c>
      <c r="D90" s="262">
        <v>42979</v>
      </c>
      <c r="E90" s="262">
        <v>42980</v>
      </c>
      <c r="F90" s="208"/>
      <c r="G90" s="87">
        <v>30000000</v>
      </c>
      <c r="H90" s="75" t="s">
        <v>9</v>
      </c>
      <c r="I90" s="75" t="s">
        <v>199</v>
      </c>
      <c r="J90" s="75" t="s">
        <v>76</v>
      </c>
      <c r="K90" s="209"/>
      <c r="L90" s="251">
        <f t="shared" si="4"/>
        <v>7</v>
      </c>
    </row>
    <row r="91" spans="1:12" s="82" customFormat="1" ht="15">
      <c r="A91" s="303" t="s">
        <v>192</v>
      </c>
      <c r="B91" s="360"/>
      <c r="C91" s="252">
        <v>42973</v>
      </c>
      <c r="D91" s="262">
        <v>42980</v>
      </c>
      <c r="E91" s="262">
        <v>42982</v>
      </c>
      <c r="F91" s="208"/>
      <c r="G91" s="87">
        <v>30200000</v>
      </c>
      <c r="H91" s="75" t="s">
        <v>9</v>
      </c>
      <c r="I91" s="75" t="s">
        <v>11</v>
      </c>
      <c r="J91" s="75" t="s">
        <v>72</v>
      </c>
      <c r="K91" s="209"/>
      <c r="L91" s="251">
        <f t="shared" si="4"/>
        <v>6</v>
      </c>
    </row>
    <row r="92" spans="1:12" s="82" customFormat="1" ht="15">
      <c r="A92" s="303" t="s">
        <v>191</v>
      </c>
      <c r="B92" s="360"/>
      <c r="C92" s="252">
        <v>42973</v>
      </c>
      <c r="D92" s="262">
        <v>42983</v>
      </c>
      <c r="E92" s="262">
        <v>42984</v>
      </c>
      <c r="F92" s="208"/>
      <c r="G92" s="87">
        <v>31000000</v>
      </c>
      <c r="H92" s="75" t="s">
        <v>9</v>
      </c>
      <c r="I92" s="75" t="s">
        <v>11</v>
      </c>
      <c r="J92" s="75" t="s">
        <v>94</v>
      </c>
      <c r="K92" s="209"/>
      <c r="L92" s="251">
        <f t="shared" si="4"/>
        <v>9</v>
      </c>
    </row>
    <row r="93" spans="1:12" s="82" customFormat="1" ht="15">
      <c r="A93" s="303" t="s">
        <v>215</v>
      </c>
      <c r="B93" s="360"/>
      <c r="C93" s="252">
        <v>42978</v>
      </c>
      <c r="D93" s="262">
        <v>42984</v>
      </c>
      <c r="E93" s="262">
        <v>42985</v>
      </c>
      <c r="F93" s="208"/>
      <c r="G93" s="87">
        <v>26168000</v>
      </c>
      <c r="H93" s="75" t="s">
        <v>9</v>
      </c>
      <c r="I93" s="75" t="s">
        <v>11</v>
      </c>
      <c r="J93" s="75" t="s">
        <v>69</v>
      </c>
      <c r="K93" s="209"/>
      <c r="L93" s="251">
        <f t="shared" si="4"/>
        <v>6</v>
      </c>
    </row>
    <row r="94" spans="1:13" s="82" customFormat="1" ht="15">
      <c r="A94" s="320"/>
      <c r="B94" s="321"/>
      <c r="C94" s="315" t="s">
        <v>19</v>
      </c>
      <c r="D94" s="316"/>
      <c r="E94" s="316"/>
      <c r="F94" s="316"/>
      <c r="G94" s="317" t="s">
        <v>57</v>
      </c>
      <c r="H94" s="318" t="s">
        <v>66</v>
      </c>
      <c r="I94" s="315" t="s">
        <v>56</v>
      </c>
      <c r="J94" s="316"/>
      <c r="K94" s="322"/>
      <c r="L94" s="251"/>
      <c r="M94" s="277"/>
    </row>
    <row r="95" spans="1:13" s="82" customFormat="1" ht="15">
      <c r="A95" s="254" t="s">
        <v>66</v>
      </c>
      <c r="B95" s="382"/>
      <c r="C95" s="382"/>
      <c r="D95" s="92"/>
      <c r="E95" s="75"/>
      <c r="F95" s="382"/>
      <c r="G95" s="87"/>
      <c r="H95" s="75"/>
      <c r="I95" s="75"/>
      <c r="J95" s="108"/>
      <c r="K95" s="383"/>
      <c r="L95" s="251"/>
      <c r="M95" s="277"/>
    </row>
    <row r="96" spans="1:13" s="82" customFormat="1" ht="15">
      <c r="A96" s="254"/>
      <c r="B96" s="404"/>
      <c r="C96" s="404"/>
      <c r="D96" s="92"/>
      <c r="E96" s="75"/>
      <c r="F96" s="404"/>
      <c r="G96" s="87"/>
      <c r="H96" s="75"/>
      <c r="I96" s="75"/>
      <c r="J96" s="108"/>
      <c r="K96" s="405"/>
      <c r="L96" s="251"/>
      <c r="M96" s="277"/>
    </row>
    <row r="97" spans="1:13" s="82" customFormat="1" ht="15">
      <c r="A97" s="125"/>
      <c r="B97" s="382"/>
      <c r="C97" s="384" t="s">
        <v>10</v>
      </c>
      <c r="D97" s="385"/>
      <c r="E97" s="385"/>
      <c r="F97" s="377">
        <f>SUM(F39:F95)</f>
        <v>0</v>
      </c>
      <c r="G97" s="378">
        <f>SUM(G38:G95)</f>
        <v>2098376000</v>
      </c>
      <c r="H97" s="75"/>
      <c r="I97" s="364"/>
      <c r="J97" s="108"/>
      <c r="K97" s="383"/>
      <c r="L97" s="251"/>
      <c r="M97" s="277"/>
    </row>
    <row r="98" spans="1:13" s="82" customFormat="1" ht="15">
      <c r="A98" s="84" t="s">
        <v>18</v>
      </c>
      <c r="B98" s="172"/>
      <c r="C98" s="173"/>
      <c r="D98" s="173"/>
      <c r="E98" s="173"/>
      <c r="F98" s="172"/>
      <c r="G98" s="174"/>
      <c r="H98" s="94"/>
      <c r="I98" s="94"/>
      <c r="J98" s="173"/>
      <c r="K98" s="116" t="s">
        <v>18</v>
      </c>
      <c r="L98" s="251"/>
      <c r="M98" s="277"/>
    </row>
    <row r="99" spans="1:13" s="82" customFormat="1" ht="15">
      <c r="A99" s="263"/>
      <c r="B99" s="219"/>
      <c r="C99" s="264"/>
      <c r="D99" s="264"/>
      <c r="E99" s="88" t="str">
        <f>E36</f>
        <v>WILLIAMS BRAZIL SUGAR LINE UP EDITION 16.08.17</v>
      </c>
      <c r="F99" s="219"/>
      <c r="G99" s="265"/>
      <c r="H99" s="266"/>
      <c r="I99" s="266"/>
      <c r="J99" s="264"/>
      <c r="K99" s="267"/>
      <c r="L99" s="251"/>
      <c r="M99" s="277"/>
    </row>
    <row r="100" spans="1:13" s="82" customFormat="1" ht="15">
      <c r="A100" s="83"/>
      <c r="B100" s="319" t="s">
        <v>41</v>
      </c>
      <c r="C100" s="95"/>
      <c r="D100" s="14"/>
      <c r="E100" s="14"/>
      <c r="F100" s="15"/>
      <c r="G100" s="16"/>
      <c r="H100" s="19"/>
      <c r="I100" s="19"/>
      <c r="J100" s="19"/>
      <c r="K100" s="309"/>
      <c r="L100" s="251"/>
      <c r="M100" s="277"/>
    </row>
    <row r="101" spans="1:13" s="82" customFormat="1" ht="15" customHeight="1">
      <c r="A101" s="320"/>
      <c r="B101" s="314"/>
      <c r="C101" s="315" t="s">
        <v>20</v>
      </c>
      <c r="D101" s="316"/>
      <c r="E101" s="316"/>
      <c r="F101" s="316"/>
      <c r="G101" s="317" t="s">
        <v>57</v>
      </c>
      <c r="H101" s="318">
        <f>MEDIAN(L102:L103)</f>
        <v>2</v>
      </c>
      <c r="I101" s="315" t="s">
        <v>56</v>
      </c>
      <c r="J101" s="316"/>
      <c r="K101" s="322"/>
      <c r="L101" s="251"/>
      <c r="M101" s="277"/>
    </row>
    <row r="102" spans="1:13" s="82" customFormat="1" ht="15" customHeight="1">
      <c r="A102" s="125" t="s">
        <v>169</v>
      </c>
      <c r="C102" s="252">
        <v>42962</v>
      </c>
      <c r="D102" s="262">
        <v>42964</v>
      </c>
      <c r="E102" s="262">
        <v>42970</v>
      </c>
      <c r="F102" s="138"/>
      <c r="G102" s="138">
        <v>46822000</v>
      </c>
      <c r="H102" s="19" t="s">
        <v>9</v>
      </c>
      <c r="I102" s="75" t="s">
        <v>170</v>
      </c>
      <c r="J102" s="11" t="s">
        <v>80</v>
      </c>
      <c r="K102" s="256"/>
      <c r="L102" s="251">
        <f>DAYS360(C102,D102)</f>
        <v>2</v>
      </c>
      <c r="M102" s="277"/>
    </row>
    <row r="103" spans="1:13" s="82" customFormat="1" ht="15" customHeight="1">
      <c r="A103" s="125" t="s">
        <v>219</v>
      </c>
      <c r="C103" s="252">
        <v>42971</v>
      </c>
      <c r="D103" s="262">
        <v>42973</v>
      </c>
      <c r="E103" s="262">
        <v>42975</v>
      </c>
      <c r="F103" s="138"/>
      <c r="G103" s="138">
        <v>21832400</v>
      </c>
      <c r="H103" s="19" t="s">
        <v>9</v>
      </c>
      <c r="I103" s="75" t="s">
        <v>11</v>
      </c>
      <c r="J103" s="11" t="s">
        <v>69</v>
      </c>
      <c r="K103" s="256"/>
      <c r="L103" s="251">
        <f>DAYS360(C103,D103)</f>
        <v>2</v>
      </c>
      <c r="M103" s="277"/>
    </row>
    <row r="104" spans="1:13" s="82" customFormat="1" ht="15" customHeight="1">
      <c r="A104" s="320"/>
      <c r="B104" s="321"/>
      <c r="C104" s="315" t="s">
        <v>47</v>
      </c>
      <c r="D104" s="316"/>
      <c r="E104" s="316"/>
      <c r="F104" s="316"/>
      <c r="G104" s="317" t="s">
        <v>57</v>
      </c>
      <c r="H104" s="318" t="s">
        <v>66</v>
      </c>
      <c r="I104" s="315" t="s">
        <v>56</v>
      </c>
      <c r="J104" s="316"/>
      <c r="K104" s="322"/>
      <c r="L104" s="251"/>
      <c r="M104" s="277"/>
    </row>
    <row r="105" spans="1:13" s="82" customFormat="1" ht="15" customHeight="1">
      <c r="A105" s="254" t="s">
        <v>66</v>
      </c>
      <c r="K105" s="256"/>
      <c r="L105" s="251"/>
      <c r="M105" s="277"/>
    </row>
    <row r="106" spans="1:13" s="82" customFormat="1" ht="15">
      <c r="A106" s="320"/>
      <c r="B106" s="321"/>
      <c r="C106" s="315" t="s">
        <v>21</v>
      </c>
      <c r="D106" s="316"/>
      <c r="E106" s="316"/>
      <c r="F106" s="316"/>
      <c r="G106" s="317" t="s">
        <v>57</v>
      </c>
      <c r="H106" s="318">
        <f>MEDIAN(L107:L115)</f>
        <v>6</v>
      </c>
      <c r="I106" s="315" t="s">
        <v>56</v>
      </c>
      <c r="J106" s="316"/>
      <c r="K106" s="322"/>
      <c r="L106" s="251"/>
      <c r="M106" s="277"/>
    </row>
    <row r="107" spans="1:13" s="82" customFormat="1" ht="15" customHeight="1">
      <c r="A107" s="125" t="s">
        <v>151</v>
      </c>
      <c r="C107" s="252">
        <v>42961</v>
      </c>
      <c r="D107" s="262">
        <v>42966</v>
      </c>
      <c r="E107" s="262">
        <v>42970</v>
      </c>
      <c r="F107" s="138"/>
      <c r="G107" s="138">
        <v>47000000</v>
      </c>
      <c r="H107" s="19" t="s">
        <v>9</v>
      </c>
      <c r="I107" s="75" t="s">
        <v>152</v>
      </c>
      <c r="J107" s="11" t="s">
        <v>94</v>
      </c>
      <c r="K107" s="256"/>
      <c r="L107" s="251">
        <f aca="true" t="shared" si="5" ref="L107:L115">DAYS360(C107,D107)</f>
        <v>5</v>
      </c>
      <c r="M107" s="277"/>
    </row>
    <row r="108" spans="1:13" s="82" customFormat="1" ht="15" customHeight="1">
      <c r="A108" s="125" t="s">
        <v>174</v>
      </c>
      <c r="C108" s="252">
        <v>42959</v>
      </c>
      <c r="D108" s="262">
        <v>42973</v>
      </c>
      <c r="E108" s="262">
        <v>42974</v>
      </c>
      <c r="F108" s="138"/>
      <c r="G108" s="138">
        <v>26000000</v>
      </c>
      <c r="H108" s="19" t="s">
        <v>9</v>
      </c>
      <c r="I108" s="75" t="s">
        <v>11</v>
      </c>
      <c r="J108" s="11" t="s">
        <v>98</v>
      </c>
      <c r="K108" s="256"/>
      <c r="L108" s="251">
        <f t="shared" si="5"/>
        <v>14</v>
      </c>
      <c r="M108" s="277"/>
    </row>
    <row r="109" spans="1:13" s="82" customFormat="1" ht="15" customHeight="1">
      <c r="A109" s="125" t="s">
        <v>175</v>
      </c>
      <c r="C109" s="252">
        <v>42963</v>
      </c>
      <c r="D109" s="262">
        <v>42974</v>
      </c>
      <c r="E109" s="262">
        <v>42976</v>
      </c>
      <c r="F109" s="138"/>
      <c r="G109" s="138">
        <v>44000000</v>
      </c>
      <c r="H109" s="19" t="s">
        <v>9</v>
      </c>
      <c r="I109" s="75" t="s">
        <v>11</v>
      </c>
      <c r="J109" s="11" t="s">
        <v>98</v>
      </c>
      <c r="K109" s="256"/>
      <c r="L109" s="251">
        <f t="shared" si="5"/>
        <v>11</v>
      </c>
      <c r="M109" s="277"/>
    </row>
    <row r="110" spans="1:13" s="82" customFormat="1" ht="15" customHeight="1">
      <c r="A110" s="125" t="s">
        <v>176</v>
      </c>
      <c r="C110" s="252">
        <v>42968</v>
      </c>
      <c r="D110" s="262">
        <v>42976</v>
      </c>
      <c r="E110" s="262">
        <v>42977</v>
      </c>
      <c r="F110" s="138"/>
      <c r="G110" s="138">
        <v>29500000</v>
      </c>
      <c r="H110" s="19" t="s">
        <v>9</v>
      </c>
      <c r="I110" s="75" t="s">
        <v>92</v>
      </c>
      <c r="J110" s="11" t="s">
        <v>90</v>
      </c>
      <c r="K110" s="256"/>
      <c r="L110" s="251">
        <f t="shared" si="5"/>
        <v>8</v>
      </c>
      <c r="M110" s="277"/>
    </row>
    <row r="111" spans="1:13" s="82" customFormat="1" ht="15" customHeight="1">
      <c r="A111" s="125" t="s">
        <v>220</v>
      </c>
      <c r="C111" s="252">
        <v>42971</v>
      </c>
      <c r="D111" s="262">
        <v>42977</v>
      </c>
      <c r="E111" s="262">
        <v>42978</v>
      </c>
      <c r="F111" s="138"/>
      <c r="G111" s="138">
        <v>20000000</v>
      </c>
      <c r="H111" s="19" t="s">
        <v>9</v>
      </c>
      <c r="I111" s="75" t="s">
        <v>11</v>
      </c>
      <c r="J111" s="75" t="s">
        <v>69</v>
      </c>
      <c r="K111" s="256"/>
      <c r="L111" s="251">
        <f t="shared" si="5"/>
        <v>6</v>
      </c>
      <c r="M111" s="277"/>
    </row>
    <row r="112" spans="1:13" s="82" customFormat="1" ht="15" customHeight="1">
      <c r="A112" s="125" t="s">
        <v>180</v>
      </c>
      <c r="C112" s="252">
        <v>42973</v>
      </c>
      <c r="D112" s="262">
        <v>42978</v>
      </c>
      <c r="E112" s="262">
        <v>42980</v>
      </c>
      <c r="F112" s="138"/>
      <c r="G112" s="138">
        <v>36300000</v>
      </c>
      <c r="H112" s="19" t="s">
        <v>9</v>
      </c>
      <c r="I112" s="11" t="s">
        <v>92</v>
      </c>
      <c r="J112" s="75" t="s">
        <v>94</v>
      </c>
      <c r="K112" s="256"/>
      <c r="L112" s="251">
        <f t="shared" si="5"/>
        <v>5</v>
      </c>
      <c r="M112" s="277"/>
    </row>
    <row r="113" spans="1:13" s="82" customFormat="1" ht="15" customHeight="1">
      <c r="A113" s="125" t="s">
        <v>181</v>
      </c>
      <c r="C113" s="252">
        <v>42973</v>
      </c>
      <c r="D113" s="262">
        <v>42981</v>
      </c>
      <c r="E113" s="262">
        <v>42981</v>
      </c>
      <c r="F113" s="138"/>
      <c r="G113" s="138">
        <v>29500000</v>
      </c>
      <c r="H113" s="19" t="s">
        <v>9</v>
      </c>
      <c r="I113" s="11" t="s">
        <v>92</v>
      </c>
      <c r="J113" s="75" t="s">
        <v>90</v>
      </c>
      <c r="K113" s="256"/>
      <c r="L113" s="251">
        <f t="shared" si="5"/>
        <v>7</v>
      </c>
      <c r="M113" s="277"/>
    </row>
    <row r="114" spans="1:13" s="82" customFormat="1" ht="15" customHeight="1">
      <c r="A114" s="125" t="s">
        <v>221</v>
      </c>
      <c r="C114" s="252">
        <v>42979</v>
      </c>
      <c r="D114" s="262">
        <v>42981</v>
      </c>
      <c r="E114" s="262">
        <v>42983</v>
      </c>
      <c r="F114" s="138"/>
      <c r="G114" s="138">
        <v>25000000</v>
      </c>
      <c r="H114" s="19" t="s">
        <v>9</v>
      </c>
      <c r="I114" s="11" t="s">
        <v>223</v>
      </c>
      <c r="J114" s="75" t="s">
        <v>224</v>
      </c>
      <c r="K114" s="256"/>
      <c r="L114" s="251">
        <f t="shared" si="5"/>
        <v>2</v>
      </c>
      <c r="M114" s="277"/>
    </row>
    <row r="115" spans="1:13" s="82" customFormat="1" ht="15" customHeight="1">
      <c r="A115" s="125" t="s">
        <v>222</v>
      </c>
      <c r="C115" s="252">
        <v>42980</v>
      </c>
      <c r="D115" s="262">
        <v>42983</v>
      </c>
      <c r="E115" s="262">
        <v>42984</v>
      </c>
      <c r="F115" s="138"/>
      <c r="G115" s="138">
        <v>29500000</v>
      </c>
      <c r="H115" s="19" t="s">
        <v>9</v>
      </c>
      <c r="I115" s="11" t="s">
        <v>92</v>
      </c>
      <c r="J115" s="75" t="s">
        <v>90</v>
      </c>
      <c r="K115" s="256"/>
      <c r="L115" s="251">
        <f t="shared" si="5"/>
        <v>3</v>
      </c>
      <c r="M115" s="277"/>
    </row>
    <row r="116" spans="1:13" s="82" customFormat="1" ht="13.5" customHeight="1">
      <c r="A116" s="320"/>
      <c r="B116" s="321"/>
      <c r="C116" s="315" t="s">
        <v>42</v>
      </c>
      <c r="D116" s="316"/>
      <c r="E116" s="316"/>
      <c r="F116" s="316"/>
      <c r="G116" s="317" t="s">
        <v>57</v>
      </c>
      <c r="H116" s="318">
        <f>MEDIAN(L117:L123)</f>
        <v>35</v>
      </c>
      <c r="I116" s="315" t="s">
        <v>56</v>
      </c>
      <c r="J116" s="316"/>
      <c r="K116" s="322"/>
      <c r="L116" s="251"/>
      <c r="M116" s="277"/>
    </row>
    <row r="117" spans="1:13" s="82" customFormat="1" ht="15" customHeight="1">
      <c r="A117" s="125" t="s">
        <v>86</v>
      </c>
      <c r="B117" s="416"/>
      <c r="C117" s="252">
        <v>42933</v>
      </c>
      <c r="D117" s="262">
        <v>42964</v>
      </c>
      <c r="E117" s="262">
        <v>42971</v>
      </c>
      <c r="F117" s="138">
        <v>7504850</v>
      </c>
      <c r="G117" s="138"/>
      <c r="H117" s="19" t="s">
        <v>83</v>
      </c>
      <c r="I117" s="75" t="s">
        <v>88</v>
      </c>
      <c r="J117" s="11" t="s">
        <v>15</v>
      </c>
      <c r="K117" s="256"/>
      <c r="L117" s="251">
        <f aca="true" t="shared" si="6" ref="L117:L123">DAYS360(C117,D117)</f>
        <v>30</v>
      </c>
      <c r="M117" s="277"/>
    </row>
    <row r="118" spans="1:13" s="82" customFormat="1" ht="15" customHeight="1">
      <c r="A118" s="125" t="s">
        <v>108</v>
      </c>
      <c r="B118" s="418"/>
      <c r="C118" s="252">
        <v>42940</v>
      </c>
      <c r="D118" s="262">
        <v>42971</v>
      </c>
      <c r="E118" s="262">
        <v>42980</v>
      </c>
      <c r="F118" s="138">
        <v>27000000</v>
      </c>
      <c r="G118" s="138"/>
      <c r="H118" s="19" t="s">
        <v>83</v>
      </c>
      <c r="I118" s="75" t="s">
        <v>11</v>
      </c>
      <c r="J118" s="11" t="s">
        <v>93</v>
      </c>
      <c r="K118" s="256"/>
      <c r="L118" s="251">
        <f t="shared" si="6"/>
        <v>30</v>
      </c>
      <c r="M118" s="277"/>
    </row>
    <row r="119" spans="1:13" s="82" customFormat="1" ht="15" customHeight="1">
      <c r="A119" s="125" t="s">
        <v>153</v>
      </c>
      <c r="B119" s="426"/>
      <c r="C119" s="252">
        <v>42948</v>
      </c>
      <c r="D119" s="262">
        <v>42980</v>
      </c>
      <c r="E119" s="262">
        <v>42984</v>
      </c>
      <c r="F119" s="138">
        <v>6200000</v>
      </c>
      <c r="G119" s="138"/>
      <c r="H119" s="19" t="s">
        <v>83</v>
      </c>
      <c r="I119" s="75" t="s">
        <v>178</v>
      </c>
      <c r="J119" s="11" t="s">
        <v>15</v>
      </c>
      <c r="K119" s="256"/>
      <c r="L119" s="251">
        <f t="shared" si="6"/>
        <v>31</v>
      </c>
      <c r="M119" s="277"/>
    </row>
    <row r="120" spans="1:13" s="82" customFormat="1" ht="15" customHeight="1">
      <c r="A120" s="125" t="s">
        <v>154</v>
      </c>
      <c r="B120" s="426"/>
      <c r="C120" s="252">
        <v>42948</v>
      </c>
      <c r="D120" s="262">
        <v>42984</v>
      </c>
      <c r="E120" s="262">
        <v>42994</v>
      </c>
      <c r="F120" s="138">
        <v>28000000</v>
      </c>
      <c r="G120" s="138"/>
      <c r="H120" s="19" t="s">
        <v>89</v>
      </c>
      <c r="I120" s="75" t="s">
        <v>126</v>
      </c>
      <c r="J120" s="11" t="s">
        <v>93</v>
      </c>
      <c r="K120" s="256"/>
      <c r="L120" s="251">
        <f t="shared" si="6"/>
        <v>35</v>
      </c>
      <c r="M120" s="277"/>
    </row>
    <row r="121" spans="1:13" s="82" customFormat="1" ht="15" customHeight="1">
      <c r="A121" s="125" t="s">
        <v>155</v>
      </c>
      <c r="B121" s="426"/>
      <c r="C121" s="252">
        <v>42950</v>
      </c>
      <c r="D121" s="262">
        <v>42994</v>
      </c>
      <c r="E121" s="262">
        <v>43004</v>
      </c>
      <c r="F121" s="138">
        <v>25000000</v>
      </c>
      <c r="G121" s="138"/>
      <c r="H121" s="19" t="s">
        <v>89</v>
      </c>
      <c r="I121" s="75" t="s">
        <v>11</v>
      </c>
      <c r="J121" s="11" t="s">
        <v>125</v>
      </c>
      <c r="K121" s="256"/>
      <c r="L121" s="251">
        <f t="shared" si="6"/>
        <v>43</v>
      </c>
      <c r="M121" s="277"/>
    </row>
    <row r="122" spans="1:13" s="82" customFormat="1" ht="15" customHeight="1">
      <c r="A122" s="125" t="s">
        <v>182</v>
      </c>
      <c r="B122" s="429"/>
      <c r="C122" s="252">
        <v>42964</v>
      </c>
      <c r="D122" s="262">
        <v>43004</v>
      </c>
      <c r="E122" s="262">
        <v>43009</v>
      </c>
      <c r="F122" s="138">
        <v>11000000</v>
      </c>
      <c r="G122" s="138"/>
      <c r="H122" s="19" t="s">
        <v>83</v>
      </c>
      <c r="I122" s="75" t="s">
        <v>11</v>
      </c>
      <c r="J122" s="11" t="s">
        <v>15</v>
      </c>
      <c r="K122" s="256"/>
      <c r="L122" s="251">
        <f t="shared" si="6"/>
        <v>39</v>
      </c>
      <c r="M122" s="277"/>
    </row>
    <row r="123" spans="1:13" s="82" customFormat="1" ht="15" customHeight="1">
      <c r="A123" s="125" t="s">
        <v>225</v>
      </c>
      <c r="B123" s="432"/>
      <c r="C123" s="252">
        <v>42971</v>
      </c>
      <c r="D123" s="262">
        <v>43009</v>
      </c>
      <c r="E123" s="262">
        <v>43023</v>
      </c>
      <c r="F123" s="138">
        <v>12000000</v>
      </c>
      <c r="G123" s="138"/>
      <c r="H123" s="19" t="s">
        <v>89</v>
      </c>
      <c r="I123" s="75" t="s">
        <v>11</v>
      </c>
      <c r="J123" s="11" t="s">
        <v>125</v>
      </c>
      <c r="K123" s="256"/>
      <c r="L123" s="251">
        <f t="shared" si="6"/>
        <v>37</v>
      </c>
      <c r="M123" s="277"/>
    </row>
    <row r="124" spans="1:13" ht="15">
      <c r="A124" s="320"/>
      <c r="B124" s="321"/>
      <c r="C124" s="315" t="s">
        <v>49</v>
      </c>
      <c r="D124" s="316"/>
      <c r="E124" s="316"/>
      <c r="F124" s="316"/>
      <c r="G124" s="317" t="s">
        <v>57</v>
      </c>
      <c r="H124" s="318" t="s">
        <v>66</v>
      </c>
      <c r="I124" s="315" t="s">
        <v>56</v>
      </c>
      <c r="J124" s="316"/>
      <c r="K124" s="322"/>
      <c r="M124" s="277"/>
    </row>
    <row r="125" spans="1:13" s="82" customFormat="1" ht="15" customHeight="1">
      <c r="A125" s="254" t="s">
        <v>66</v>
      </c>
      <c r="K125" s="256"/>
      <c r="L125" s="251"/>
      <c r="M125" s="277"/>
    </row>
    <row r="126" spans="1:13" ht="15">
      <c r="A126" s="320"/>
      <c r="B126" s="321"/>
      <c r="C126" s="315" t="s">
        <v>35</v>
      </c>
      <c r="D126" s="316"/>
      <c r="E126" s="316"/>
      <c r="F126" s="316"/>
      <c r="G126" s="317" t="s">
        <v>57</v>
      </c>
      <c r="H126" s="318" t="s">
        <v>66</v>
      </c>
      <c r="I126" s="315" t="s">
        <v>56</v>
      </c>
      <c r="J126" s="316"/>
      <c r="K126" s="322"/>
      <c r="M126" s="277"/>
    </row>
    <row r="127" spans="1:12" s="82" customFormat="1" ht="15">
      <c r="A127" s="254" t="s">
        <v>66</v>
      </c>
      <c r="K127" s="372"/>
      <c r="L127" s="251"/>
    </row>
    <row r="128" spans="1:13" ht="15" customHeight="1">
      <c r="A128" s="320"/>
      <c r="B128" s="321"/>
      <c r="C128" s="315" t="s">
        <v>23</v>
      </c>
      <c r="D128" s="316"/>
      <c r="E128" s="316"/>
      <c r="F128" s="316"/>
      <c r="G128" s="317" t="s">
        <v>57</v>
      </c>
      <c r="H128" s="318">
        <f>MEDIAN(L129:L131)</f>
        <v>14</v>
      </c>
      <c r="I128" s="315" t="s">
        <v>56</v>
      </c>
      <c r="J128" s="316"/>
      <c r="K128" s="322"/>
      <c r="M128" s="277"/>
    </row>
    <row r="129" spans="1:13" s="82" customFormat="1" ht="15" customHeight="1">
      <c r="A129" s="125" t="s">
        <v>153</v>
      </c>
      <c r="B129" s="426"/>
      <c r="C129" s="252">
        <v>42948</v>
      </c>
      <c r="D129" s="262">
        <v>42963</v>
      </c>
      <c r="E129" s="262">
        <v>42970</v>
      </c>
      <c r="F129" s="138">
        <v>19800000</v>
      </c>
      <c r="G129" s="138"/>
      <c r="H129" s="19" t="s">
        <v>83</v>
      </c>
      <c r="I129" s="140" t="s">
        <v>178</v>
      </c>
      <c r="J129" s="11" t="s">
        <v>15</v>
      </c>
      <c r="K129" s="256"/>
      <c r="L129" s="251">
        <f>DAYS360(C129,D129)</f>
        <v>15</v>
      </c>
      <c r="M129" s="277"/>
    </row>
    <row r="130" spans="1:13" s="82" customFormat="1" ht="15" customHeight="1">
      <c r="A130" s="125" t="s">
        <v>182</v>
      </c>
      <c r="B130" s="429"/>
      <c r="C130" s="252">
        <v>42964</v>
      </c>
      <c r="D130" s="262">
        <v>42979</v>
      </c>
      <c r="E130" s="262">
        <v>42985</v>
      </c>
      <c r="F130" s="138">
        <v>15000000</v>
      </c>
      <c r="G130" s="138"/>
      <c r="H130" s="19" t="s">
        <v>83</v>
      </c>
      <c r="I130" s="140" t="s">
        <v>11</v>
      </c>
      <c r="J130" s="11" t="s">
        <v>15</v>
      </c>
      <c r="K130" s="256"/>
      <c r="L130" s="251">
        <f>DAYS360(C130,D130)</f>
        <v>14</v>
      </c>
      <c r="M130" s="277"/>
    </row>
    <row r="131" spans="1:13" s="82" customFormat="1" ht="15" customHeight="1">
      <c r="A131" s="125" t="s">
        <v>226</v>
      </c>
      <c r="B131" s="432"/>
      <c r="C131" s="252">
        <v>42983</v>
      </c>
      <c r="D131" s="262">
        <v>42983</v>
      </c>
      <c r="E131" s="262">
        <v>42989</v>
      </c>
      <c r="F131" s="138">
        <v>15000000</v>
      </c>
      <c r="G131" s="138"/>
      <c r="H131" s="19" t="s">
        <v>83</v>
      </c>
      <c r="I131" s="140" t="s">
        <v>11</v>
      </c>
      <c r="J131" s="11" t="s">
        <v>68</v>
      </c>
      <c r="K131" s="256"/>
      <c r="L131" s="251">
        <f>DAYS360(C131,D131)</f>
        <v>0</v>
      </c>
      <c r="M131" s="277"/>
    </row>
    <row r="132" spans="1:13" ht="15">
      <c r="A132" s="125"/>
      <c r="B132" s="20"/>
      <c r="C132" s="137"/>
      <c r="D132" s="178"/>
      <c r="E132" s="137"/>
      <c r="F132" s="138"/>
      <c r="G132" s="26"/>
      <c r="H132" s="19"/>
      <c r="I132" s="19"/>
      <c r="J132" s="11"/>
      <c r="K132" s="309"/>
      <c r="M132" s="277"/>
    </row>
    <row r="133" spans="1:13" ht="15">
      <c r="A133" s="244"/>
      <c r="B133" s="308"/>
      <c r="C133" s="376" t="s">
        <v>10</v>
      </c>
      <c r="D133" s="325"/>
      <c r="E133" s="325"/>
      <c r="F133" s="377">
        <f>SUM(F101:F132)</f>
        <v>166504850</v>
      </c>
      <c r="G133" s="378">
        <f>SUM(G101:G132)</f>
        <v>355454400</v>
      </c>
      <c r="H133" s="308"/>
      <c r="I133" s="308"/>
      <c r="J133" s="308"/>
      <c r="K133" s="309"/>
      <c r="M133" s="277"/>
    </row>
    <row r="134" spans="1:13" s="82" customFormat="1" ht="15">
      <c r="A134" s="244"/>
      <c r="B134" s="308"/>
      <c r="C134" s="208"/>
      <c r="D134" s="208"/>
      <c r="E134" s="208"/>
      <c r="F134" s="208"/>
      <c r="G134" s="208"/>
      <c r="H134" s="308"/>
      <c r="I134" s="308"/>
      <c r="J134" s="308"/>
      <c r="K134" s="90"/>
      <c r="L134" s="251"/>
      <c r="M134" s="277"/>
    </row>
    <row r="135" spans="1:13" ht="15" customHeight="1">
      <c r="A135" s="83"/>
      <c r="B135" s="29"/>
      <c r="C135" s="20"/>
      <c r="D135" s="20"/>
      <c r="E135" s="20"/>
      <c r="F135" s="26"/>
      <c r="G135" s="26"/>
      <c r="H135" s="27"/>
      <c r="I135" s="27"/>
      <c r="J135" s="28"/>
      <c r="K135" s="309"/>
      <c r="M135" s="277"/>
    </row>
    <row r="136" spans="1:13" ht="15">
      <c r="A136" s="244"/>
      <c r="B136" s="308"/>
      <c r="C136" s="208"/>
      <c r="D136" s="208"/>
      <c r="E136" s="208"/>
      <c r="F136" s="208"/>
      <c r="G136" s="208"/>
      <c r="H136" s="308"/>
      <c r="I136" s="308"/>
      <c r="J136" s="308"/>
      <c r="K136" s="309"/>
      <c r="M136" s="277"/>
    </row>
    <row r="137" spans="1:13" ht="15">
      <c r="A137" s="244"/>
      <c r="B137" s="442" t="s">
        <v>75</v>
      </c>
      <c r="C137" s="443"/>
      <c r="D137" s="443"/>
      <c r="E137" s="325"/>
      <c r="F137" s="377">
        <f>+F14+F97+F133+F34+F20+F28</f>
        <v>166504850</v>
      </c>
      <c r="G137" s="378">
        <f>+G14+G97+G133+G20+G28</f>
        <v>2453830400</v>
      </c>
      <c r="H137" s="308"/>
      <c r="I137" s="308"/>
      <c r="J137" s="308"/>
      <c r="K137" s="309"/>
      <c r="M137" s="277"/>
    </row>
    <row r="138" spans="1:13" ht="15" customHeight="1">
      <c r="A138" s="149"/>
      <c r="B138" s="29"/>
      <c r="C138" s="13"/>
      <c r="D138" s="14"/>
      <c r="E138" s="14"/>
      <c r="F138" s="15"/>
      <c r="G138" s="15"/>
      <c r="H138" s="27"/>
      <c r="I138" s="27"/>
      <c r="J138" s="28"/>
      <c r="K138" s="90"/>
      <c r="M138" s="277"/>
    </row>
    <row r="139" spans="1:13" ht="15">
      <c r="A139" s="163" t="s">
        <v>63</v>
      </c>
      <c r="B139" s="179"/>
      <c r="C139" s="120"/>
      <c r="D139" s="120"/>
      <c r="E139" s="120"/>
      <c r="F139" s="179"/>
      <c r="G139" s="180"/>
      <c r="H139" s="181"/>
      <c r="I139" s="181"/>
      <c r="J139" s="120"/>
      <c r="K139" s="116" t="s">
        <v>63</v>
      </c>
      <c r="M139" s="277"/>
    </row>
    <row r="140" spans="1:13" s="82" customFormat="1" ht="15">
      <c r="A140" s="268"/>
      <c r="B140" s="219"/>
      <c r="C140" s="269"/>
      <c r="D140" s="269"/>
      <c r="E140" s="269"/>
      <c r="F140" s="219"/>
      <c r="G140" s="265"/>
      <c r="H140" s="266"/>
      <c r="I140" s="266"/>
      <c r="J140" s="269"/>
      <c r="K140" s="270"/>
      <c r="L140" s="251"/>
      <c r="M140" s="277"/>
    </row>
    <row r="141" spans="1:13" ht="39" customHeight="1">
      <c r="A141" s="83"/>
      <c r="B141" s="31"/>
      <c r="C141" s="22"/>
      <c r="D141" s="22"/>
      <c r="E141" s="22"/>
      <c r="F141" s="350"/>
      <c r="G141" s="182" t="str">
        <f>+C1</f>
        <v>Williams Brazil</v>
      </c>
      <c r="H141" s="183"/>
      <c r="I141" s="183"/>
      <c r="J141" s="183"/>
      <c r="K141" s="90"/>
      <c r="M141" s="277"/>
    </row>
    <row r="142" spans="1:13" ht="23.25" customHeight="1">
      <c r="A142" s="149"/>
      <c r="B142" s="72"/>
      <c r="C142" s="184"/>
      <c r="D142" s="184"/>
      <c r="E142" s="184"/>
      <c r="F142" s="350"/>
      <c r="G142" s="185" t="str">
        <f>+C2</f>
        <v>SUGAR LINE UP edition 23.08.17</v>
      </c>
      <c r="H142" s="184"/>
      <c r="I142" s="184"/>
      <c r="J142" s="184"/>
      <c r="K142" s="176"/>
      <c r="M142" s="277"/>
    </row>
    <row r="143" spans="1:13" s="82" customFormat="1" ht="15" customHeight="1">
      <c r="A143" s="149"/>
      <c r="B143" s="184"/>
      <c r="C143" s="184"/>
      <c r="D143" s="184"/>
      <c r="E143" s="184"/>
      <c r="F143" s="36"/>
      <c r="G143" s="184"/>
      <c r="H143" s="184"/>
      <c r="I143" s="184"/>
      <c r="J143" s="184"/>
      <c r="K143" s="176"/>
      <c r="L143" s="251"/>
      <c r="M143" s="277"/>
    </row>
    <row r="144" spans="1:13" s="82" customFormat="1" ht="15" customHeight="1">
      <c r="A144" s="149"/>
      <c r="B144" s="184"/>
      <c r="C144" s="184"/>
      <c r="D144" s="184"/>
      <c r="E144" s="184"/>
      <c r="F144" s="184"/>
      <c r="G144" s="184"/>
      <c r="H144" s="184"/>
      <c r="I144" s="184"/>
      <c r="J144" s="184"/>
      <c r="K144" s="176"/>
      <c r="L144" s="251"/>
      <c r="M144" s="277"/>
    </row>
    <row r="145" spans="1:13" s="82" customFormat="1" ht="15" customHeight="1">
      <c r="A145" s="352" t="s">
        <v>73</v>
      </c>
      <c r="B145" s="346"/>
      <c r="C145" s="22"/>
      <c r="D145" s="22"/>
      <c r="E145" s="22"/>
      <c r="F145" s="22"/>
      <c r="G145" s="22"/>
      <c r="H145" s="183"/>
      <c r="I145" s="183"/>
      <c r="J145" s="137"/>
      <c r="K145" s="90"/>
      <c r="L145" s="251"/>
      <c r="M145" s="277"/>
    </row>
    <row r="146" spans="1:13" ht="15" customHeight="1">
      <c r="A146" s="353" t="s">
        <v>45</v>
      </c>
      <c r="B146" s="138">
        <f>SUM(F14:G14)</f>
        <v>0</v>
      </c>
      <c r="C146" s="22"/>
      <c r="D146" s="22"/>
      <c r="E146" s="22"/>
      <c r="F146" s="22"/>
      <c r="G146" s="22"/>
      <c r="H146" s="183"/>
      <c r="I146" s="183"/>
      <c r="J146" s="137"/>
      <c r="K146" s="90"/>
      <c r="M146" s="277"/>
    </row>
    <row r="147" spans="1:13" s="82" customFormat="1" ht="15" customHeight="1">
      <c r="A147" s="353" t="s">
        <v>55</v>
      </c>
      <c r="B147" s="138">
        <f>F20</f>
        <v>0</v>
      </c>
      <c r="C147" s="22"/>
      <c r="D147" s="22"/>
      <c r="E147" s="22"/>
      <c r="F147" s="22"/>
      <c r="G147" s="22"/>
      <c r="H147" s="183"/>
      <c r="I147" s="183"/>
      <c r="J147" s="137"/>
      <c r="K147" s="90"/>
      <c r="L147" s="251"/>
      <c r="M147" s="277"/>
    </row>
    <row r="148" spans="1:13" s="82" customFormat="1" ht="15" customHeight="1">
      <c r="A148" s="353" t="s">
        <v>46</v>
      </c>
      <c r="B148" s="138">
        <f>SUM(F28:G28)</f>
        <v>0</v>
      </c>
      <c r="C148" s="22"/>
      <c r="D148" s="22"/>
      <c r="E148" s="22"/>
      <c r="F148" s="22"/>
      <c r="G148" s="22"/>
      <c r="H148" s="183"/>
      <c r="I148" s="183"/>
      <c r="J148" s="137"/>
      <c r="K148" s="90"/>
      <c r="L148" s="251"/>
      <c r="M148" s="277"/>
    </row>
    <row r="149" spans="1:13" ht="15" customHeight="1">
      <c r="A149" s="353" t="s">
        <v>12</v>
      </c>
      <c r="B149" s="138">
        <f>SUM(F97:G97)</f>
        <v>2098376000</v>
      </c>
      <c r="C149" s="22"/>
      <c r="D149" s="22"/>
      <c r="E149" s="22"/>
      <c r="F149" s="22"/>
      <c r="G149" s="22"/>
      <c r="H149" s="183"/>
      <c r="I149" s="183"/>
      <c r="J149" s="22"/>
      <c r="K149" s="176"/>
      <c r="M149" s="277"/>
    </row>
    <row r="150" spans="1:13" ht="15" customHeight="1">
      <c r="A150" s="353" t="s">
        <v>41</v>
      </c>
      <c r="B150" s="138">
        <f>SUM(F133:G133)</f>
        <v>521959250</v>
      </c>
      <c r="C150" s="22"/>
      <c r="D150" s="22"/>
      <c r="E150" s="22"/>
      <c r="F150" s="22"/>
      <c r="G150" s="22"/>
      <c r="H150" s="183"/>
      <c r="I150" s="183"/>
      <c r="J150" s="22"/>
      <c r="K150" s="176"/>
      <c r="M150" s="277"/>
    </row>
    <row r="151" spans="1:13" ht="15" customHeight="1">
      <c r="A151" s="354" t="s">
        <v>26</v>
      </c>
      <c r="B151" s="347">
        <f>SUM(B146:B150)</f>
        <v>2620335250</v>
      </c>
      <c r="C151" s="22"/>
      <c r="D151" s="22"/>
      <c r="E151" s="22"/>
      <c r="F151" s="22"/>
      <c r="G151" s="22"/>
      <c r="H151" s="183"/>
      <c r="I151" s="183"/>
      <c r="J151" s="22"/>
      <c r="K151" s="186"/>
      <c r="M151" s="277"/>
    </row>
    <row r="152" spans="1:13" ht="15" customHeight="1">
      <c r="A152" s="147"/>
      <c r="B152" s="350"/>
      <c r="C152" s="22"/>
      <c r="D152" s="22"/>
      <c r="E152" s="22"/>
      <c r="F152" s="22"/>
      <c r="G152" s="22"/>
      <c r="H152" s="183"/>
      <c r="I152" s="183"/>
      <c r="J152" s="22"/>
      <c r="K152" s="186"/>
      <c r="M152" s="277"/>
    </row>
    <row r="153" spans="1:13" ht="15" customHeight="1">
      <c r="A153" s="147"/>
      <c r="B153" s="350"/>
      <c r="C153" s="22"/>
      <c r="D153" s="22"/>
      <c r="E153" s="22"/>
      <c r="F153" s="22"/>
      <c r="G153" s="22"/>
      <c r="H153" s="183"/>
      <c r="I153" s="183"/>
      <c r="J153" s="22"/>
      <c r="K153" s="186"/>
      <c r="M153" s="277"/>
    </row>
    <row r="154" spans="1:13" ht="15" customHeight="1">
      <c r="A154" s="193"/>
      <c r="B154" s="96"/>
      <c r="C154" s="22"/>
      <c r="D154" s="22"/>
      <c r="E154" s="22"/>
      <c r="F154" s="22"/>
      <c r="G154" s="22"/>
      <c r="H154" s="183"/>
      <c r="I154" s="183"/>
      <c r="J154" s="22"/>
      <c r="K154" s="186"/>
      <c r="M154" s="277"/>
    </row>
    <row r="155" spans="1:13" ht="15" customHeight="1">
      <c r="A155" s="193"/>
      <c r="B155" s="194"/>
      <c r="C155" s="22"/>
      <c r="D155" s="22"/>
      <c r="E155" s="22"/>
      <c r="F155" s="22"/>
      <c r="G155" s="22"/>
      <c r="H155" s="183"/>
      <c r="I155" s="183"/>
      <c r="J155" s="22"/>
      <c r="K155" s="187"/>
      <c r="L155" s="295"/>
      <c r="M155" s="277"/>
    </row>
    <row r="156" spans="1:13" ht="15" customHeight="1">
      <c r="A156" s="193"/>
      <c r="B156" s="194"/>
      <c r="C156" s="22"/>
      <c r="D156" s="22"/>
      <c r="E156" s="22"/>
      <c r="F156" s="22"/>
      <c r="G156" s="22"/>
      <c r="H156" s="183"/>
      <c r="I156" s="183"/>
      <c r="J156" s="22"/>
      <c r="K156" s="187"/>
      <c r="L156" s="295"/>
      <c r="M156" s="277"/>
    </row>
    <row r="157" spans="1:13" ht="15" customHeight="1">
      <c r="A157" s="193"/>
      <c r="B157" s="194"/>
      <c r="C157" s="22"/>
      <c r="D157" s="22"/>
      <c r="E157" s="22"/>
      <c r="F157" s="22"/>
      <c r="G157" s="22"/>
      <c r="H157" s="183"/>
      <c r="I157" s="183"/>
      <c r="J157" s="22"/>
      <c r="K157" s="187"/>
      <c r="M157" s="277"/>
    </row>
    <row r="158" spans="1:13" s="82" customFormat="1" ht="15" customHeight="1">
      <c r="A158" s="193"/>
      <c r="B158" s="194"/>
      <c r="C158" s="22"/>
      <c r="D158" s="22"/>
      <c r="E158" s="22"/>
      <c r="F158" s="22"/>
      <c r="G158" s="22"/>
      <c r="H158" s="183"/>
      <c r="I158" s="183"/>
      <c r="J158" s="22"/>
      <c r="K158" s="187"/>
      <c r="L158" s="251"/>
      <c r="M158" s="277"/>
    </row>
    <row r="159" spans="1:13" ht="15" customHeight="1">
      <c r="A159" s="193"/>
      <c r="B159" s="194"/>
      <c r="C159" s="22"/>
      <c r="D159" s="22"/>
      <c r="E159" s="22"/>
      <c r="F159" s="22"/>
      <c r="G159" s="22"/>
      <c r="H159" s="183"/>
      <c r="I159" s="183"/>
      <c r="J159" s="22"/>
      <c r="K159" s="188"/>
      <c r="M159" s="277"/>
    </row>
    <row r="160" spans="1:13" ht="15">
      <c r="A160" s="193"/>
      <c r="B160" s="194"/>
      <c r="C160" s="22"/>
      <c r="D160" s="22"/>
      <c r="E160" s="22"/>
      <c r="F160" s="22"/>
      <c r="G160" s="22"/>
      <c r="H160" s="183"/>
      <c r="I160" s="183"/>
      <c r="J160" s="22"/>
      <c r="K160" s="188"/>
      <c r="M160" s="277"/>
    </row>
    <row r="161" spans="1:13" ht="15">
      <c r="A161" s="195"/>
      <c r="B161" s="196"/>
      <c r="C161" s="22"/>
      <c r="D161" s="22"/>
      <c r="E161" s="22"/>
      <c r="F161" s="22"/>
      <c r="G161" s="22"/>
      <c r="H161" s="183"/>
      <c r="I161" s="183"/>
      <c r="J161" s="22"/>
      <c r="K161" s="188"/>
      <c r="M161" s="277"/>
    </row>
    <row r="162" spans="1:13" ht="15">
      <c r="A162" s="352" t="s">
        <v>74</v>
      </c>
      <c r="B162" s="346"/>
      <c r="C162" s="22"/>
      <c r="D162" s="22"/>
      <c r="E162" s="22"/>
      <c r="F162" s="22"/>
      <c r="G162" s="22"/>
      <c r="H162" s="183"/>
      <c r="I162" s="183"/>
      <c r="J162" s="22"/>
      <c r="K162" s="188"/>
      <c r="M162" s="277"/>
    </row>
    <row r="163" spans="1:13" ht="15">
      <c r="A163" s="353" t="s">
        <v>53</v>
      </c>
      <c r="B163" s="138">
        <f>SUMIF($H$7:$H$135,"A45",$F$7:$F$135)</f>
        <v>65000000</v>
      </c>
      <c r="C163" s="22"/>
      <c r="D163" s="22"/>
      <c r="E163" s="22"/>
      <c r="F163" s="22"/>
      <c r="G163" s="22"/>
      <c r="H163" s="183"/>
      <c r="I163" s="183"/>
      <c r="J163" s="22"/>
      <c r="K163" s="188"/>
      <c r="M163" s="277"/>
    </row>
    <row r="164" spans="1:13" ht="15">
      <c r="A164" s="353" t="s">
        <v>52</v>
      </c>
      <c r="B164" s="138">
        <f>SUMIF($H$7:$H$139,"B150",$F$7:$F$139)</f>
        <v>101504850</v>
      </c>
      <c r="C164" s="22"/>
      <c r="D164" s="22"/>
      <c r="E164" s="22"/>
      <c r="F164" s="22"/>
      <c r="G164" s="22"/>
      <c r="H164" s="183"/>
      <c r="I164" s="183"/>
      <c r="J164" s="22"/>
      <c r="K164" s="188"/>
      <c r="M164" s="277"/>
    </row>
    <row r="165" spans="1:13" ht="15">
      <c r="A165" s="353" t="s">
        <v>9</v>
      </c>
      <c r="B165" s="138">
        <f>SUMIF(H7:H138,"VHP",G7:G138)</f>
        <v>2453830400</v>
      </c>
      <c r="C165" s="22"/>
      <c r="D165" s="22"/>
      <c r="E165" s="22"/>
      <c r="F165" s="22"/>
      <c r="G165" s="22"/>
      <c r="H165" s="183"/>
      <c r="I165" s="183"/>
      <c r="J165" s="22"/>
      <c r="K165" s="188"/>
      <c r="M165" s="277"/>
    </row>
    <row r="166" spans="1:13" s="82" customFormat="1" ht="15">
      <c r="A166" s="353" t="s">
        <v>77</v>
      </c>
      <c r="B166" s="138">
        <f>SUMIF(H8:H139,"VVHP",G8:G139)</f>
        <v>0</v>
      </c>
      <c r="C166" s="22"/>
      <c r="D166" s="22"/>
      <c r="E166" s="22"/>
      <c r="F166" s="22"/>
      <c r="G166" s="22"/>
      <c r="H166" s="183"/>
      <c r="I166" s="183"/>
      <c r="J166" s="22"/>
      <c r="K166" s="188"/>
      <c r="L166" s="251"/>
      <c r="M166" s="277"/>
    </row>
    <row r="167" spans="1:13" ht="15">
      <c r="A167" s="354" t="s">
        <v>26</v>
      </c>
      <c r="B167" s="347">
        <f>SUM(B163:B165)</f>
        <v>2620335250</v>
      </c>
      <c r="C167" s="22"/>
      <c r="D167" s="22"/>
      <c r="E167" s="22"/>
      <c r="F167" s="22"/>
      <c r="G167" s="22"/>
      <c r="H167" s="183"/>
      <c r="I167" s="183"/>
      <c r="J167" s="22"/>
      <c r="K167" s="188"/>
      <c r="M167" s="277"/>
    </row>
    <row r="168" spans="1:13" ht="15">
      <c r="A168" s="195"/>
      <c r="B168" s="196"/>
      <c r="C168" s="22"/>
      <c r="D168" s="22"/>
      <c r="E168" s="22"/>
      <c r="F168" s="22"/>
      <c r="G168" s="22"/>
      <c r="H168" s="183"/>
      <c r="I168" s="183"/>
      <c r="J168" s="183"/>
      <c r="K168" s="188"/>
      <c r="M168" s="277"/>
    </row>
    <row r="169" spans="1:13" ht="15">
      <c r="A169" s="149"/>
      <c r="B169" s="197"/>
      <c r="C169" s="22"/>
      <c r="D169" s="22"/>
      <c r="E169" s="22"/>
      <c r="F169" s="22"/>
      <c r="G169" s="22"/>
      <c r="H169" s="183"/>
      <c r="I169" s="183"/>
      <c r="J169" s="183"/>
      <c r="K169" s="188"/>
      <c r="M169" s="277"/>
    </row>
    <row r="170" spans="1:13" ht="15">
      <c r="A170" s="147"/>
      <c r="B170" s="350"/>
      <c r="C170" s="22"/>
      <c r="D170" s="22"/>
      <c r="E170" s="22"/>
      <c r="F170" s="22"/>
      <c r="G170" s="22"/>
      <c r="H170" s="183"/>
      <c r="I170" s="183"/>
      <c r="J170" s="183"/>
      <c r="K170" s="188"/>
      <c r="M170" s="277"/>
    </row>
    <row r="171" spans="1:13" ht="15">
      <c r="A171" s="198"/>
      <c r="B171" s="199"/>
      <c r="C171" s="22"/>
      <c r="D171" s="22"/>
      <c r="E171" s="22"/>
      <c r="F171" s="22"/>
      <c r="G171" s="22"/>
      <c r="H171" s="183"/>
      <c r="I171" s="183"/>
      <c r="J171" s="183"/>
      <c r="K171" s="188"/>
      <c r="M171" s="277"/>
    </row>
    <row r="172" spans="1:13" s="82" customFormat="1" ht="15">
      <c r="A172" s="149"/>
      <c r="B172" s="197"/>
      <c r="C172" s="184"/>
      <c r="D172" s="184"/>
      <c r="E172" s="184"/>
      <c r="F172" s="184"/>
      <c r="G172" s="184"/>
      <c r="H172" s="189"/>
      <c r="I172" s="184"/>
      <c r="J172" s="184"/>
      <c r="K172" s="186"/>
      <c r="L172" s="251"/>
      <c r="M172" s="277"/>
    </row>
    <row r="173" spans="1:13" ht="15">
      <c r="A173" s="200"/>
      <c r="B173" s="190"/>
      <c r="C173" s="190"/>
      <c r="D173" s="190"/>
      <c r="E173" s="190"/>
      <c r="F173" s="190"/>
      <c r="G173" s="190"/>
      <c r="H173" s="189"/>
      <c r="I173" s="184"/>
      <c r="J173" s="184"/>
      <c r="K173" s="186"/>
      <c r="M173" s="277"/>
    </row>
    <row r="174" spans="1:13" ht="15">
      <c r="A174" s="147"/>
      <c r="B174" s="199"/>
      <c r="C174" s="350"/>
      <c r="D174" s="350"/>
      <c r="E174" s="350"/>
      <c r="F174" s="350"/>
      <c r="G174" s="350"/>
      <c r="H174" s="350"/>
      <c r="I174" s="350"/>
      <c r="J174" s="350"/>
      <c r="K174" s="351"/>
      <c r="M174" s="277"/>
    </row>
    <row r="175" spans="1:13" ht="15">
      <c r="A175" s="147"/>
      <c r="B175" s="350"/>
      <c r="C175" s="350"/>
      <c r="D175" s="350"/>
      <c r="E175" s="350"/>
      <c r="F175" s="350"/>
      <c r="G175" s="350"/>
      <c r="H175" s="350"/>
      <c r="I175" s="350"/>
      <c r="J175" s="350"/>
      <c r="K175" s="351"/>
      <c r="M175" s="277"/>
    </row>
    <row r="176" spans="1:13" ht="15">
      <c r="A176" s="147"/>
      <c r="B176" s="350"/>
      <c r="C176" s="350"/>
      <c r="D176" s="350"/>
      <c r="E176" s="350"/>
      <c r="F176" s="350"/>
      <c r="G176" s="350"/>
      <c r="H176" s="350"/>
      <c r="I176" s="350"/>
      <c r="J176" s="350"/>
      <c r="K176" s="351"/>
      <c r="M176" s="277"/>
    </row>
    <row r="177" spans="1:11" ht="15">
      <c r="A177" s="147"/>
      <c r="B177" s="350"/>
      <c r="C177" s="350"/>
      <c r="D177" s="350"/>
      <c r="E177" s="350"/>
      <c r="F177" s="350"/>
      <c r="G177" s="350"/>
      <c r="H177" s="350"/>
      <c r="I177" s="350"/>
      <c r="J177" s="350"/>
      <c r="K177" s="351"/>
    </row>
    <row r="178" spans="1:11" ht="15">
      <c r="A178" s="86" t="s">
        <v>64</v>
      </c>
      <c r="B178" s="117"/>
      <c r="C178" s="191"/>
      <c r="D178" s="191"/>
      <c r="E178" s="191"/>
      <c r="F178" s="191"/>
      <c r="G178" s="191"/>
      <c r="H178" s="192"/>
      <c r="I178" s="191"/>
      <c r="J178" s="191"/>
      <c r="K178" s="116" t="s">
        <v>64</v>
      </c>
    </row>
    <row r="180" spans="1:11" ht="15">
      <c r="A180" s="170"/>
      <c r="B180" s="82"/>
      <c r="C180" s="82"/>
      <c r="D180" s="82"/>
      <c r="E180" s="82"/>
      <c r="F180" s="82"/>
      <c r="G180" s="82"/>
      <c r="H180" s="82"/>
      <c r="I180" s="82"/>
      <c r="J180" s="82"/>
      <c r="K180" s="82"/>
    </row>
    <row r="181" spans="1:2" ht="15.75">
      <c r="A181" s="169"/>
      <c r="B181" s="98"/>
    </row>
    <row r="182" ht="15.75">
      <c r="A182" s="166"/>
    </row>
    <row r="183" spans="1:12" ht="15">
      <c r="A183" s="167"/>
      <c r="L183"/>
    </row>
    <row r="184" spans="1:12" ht="15.75">
      <c r="A184" s="168"/>
      <c r="L184"/>
    </row>
    <row r="185" spans="1:12" ht="15">
      <c r="A185" s="167"/>
      <c r="L185"/>
    </row>
  </sheetData>
  <sheetProtection password="F66E" sheet="1"/>
  <mergeCells count="4">
    <mergeCell ref="C1:K1"/>
    <mergeCell ref="C2:K2"/>
    <mergeCell ref="C3:K3"/>
    <mergeCell ref="B137:D137"/>
  </mergeCells>
  <printOptions horizontalCentered="1" verticalCentered="1"/>
  <pageMargins left="0.15748031496062992" right="0.15748031496062992" top="0.5905511811023623" bottom="0.4724409448818898" header="0.15748031496062992" footer="0.31496062992125984"/>
  <pageSetup horizontalDpi="600" verticalDpi="600" orientation="landscape" scale="53" r:id="rId2"/>
  <headerFooter>
    <oddFooter>&amp;C© 2016 Williams Servicos Maritimos Ltda, Brazil</oddFooter>
  </headerFooter>
  <rowBreaks count="3" manualBreakCount="3">
    <brk id="35" max="10" man="1"/>
    <brk id="98" max="10" man="1"/>
    <brk id="139" max="10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01"/>
  <sheetViews>
    <sheetView showGridLines="0" workbookViewId="0" topLeftCell="A1">
      <selection activeCell="D34" sqref="C34:D35"/>
    </sheetView>
  </sheetViews>
  <sheetFormatPr defaultColWidth="17.28125" defaultRowHeight="15"/>
  <cols>
    <col min="1" max="1" width="17.28125" style="0" customWidth="1"/>
    <col min="2" max="2" width="12.00390625" style="0" customWidth="1"/>
    <col min="3" max="5" width="6.57421875" style="0" customWidth="1"/>
    <col min="6" max="6" width="13.421875" style="0" customWidth="1"/>
    <col min="7" max="7" width="13.421875" style="82" hidden="1" customWidth="1"/>
    <col min="8" max="8" width="6.7109375" style="0" bestFit="1" customWidth="1"/>
    <col min="9" max="9" width="31.57421875" style="0" customWidth="1"/>
    <col min="10" max="10" width="12.7109375" style="0" bestFit="1" customWidth="1"/>
    <col min="11" max="11" width="14.28125" style="0" customWidth="1"/>
  </cols>
  <sheetData>
    <row r="1" spans="1:13" ht="47.25">
      <c r="A1" s="50"/>
      <c r="B1" s="51"/>
      <c r="C1" s="444" t="str">
        <f>+LINEUP!C1</f>
        <v>Williams Brazil</v>
      </c>
      <c r="D1" s="444"/>
      <c r="E1" s="444"/>
      <c r="F1" s="444"/>
      <c r="G1" s="444"/>
      <c r="H1" s="444"/>
      <c r="I1" s="444"/>
      <c r="J1" s="444"/>
      <c r="K1" s="445"/>
      <c r="L1" s="36"/>
      <c r="M1" s="89"/>
    </row>
    <row r="2" spans="1:13" ht="26.25">
      <c r="A2" s="52"/>
      <c r="B2" s="2"/>
      <c r="C2" s="446" t="str">
        <f>+LINEUP!C2</f>
        <v>SUGAR LINE UP edition 23.08.17</v>
      </c>
      <c r="D2" s="446"/>
      <c r="E2" s="446"/>
      <c r="F2" s="446"/>
      <c r="G2" s="446"/>
      <c r="H2" s="446"/>
      <c r="I2" s="446"/>
      <c r="J2" s="446"/>
      <c r="K2" s="447"/>
      <c r="L2" s="41"/>
      <c r="M2" s="89"/>
    </row>
    <row r="3" spans="1:13" ht="15">
      <c r="A3" s="52"/>
      <c r="B3" s="2"/>
      <c r="C3" s="448" t="s">
        <v>82</v>
      </c>
      <c r="D3" s="448"/>
      <c r="E3" s="448"/>
      <c r="F3" s="448"/>
      <c r="G3" s="448"/>
      <c r="H3" s="448"/>
      <c r="I3" s="448"/>
      <c r="J3" s="448"/>
      <c r="K3" s="449"/>
      <c r="L3" s="41"/>
      <c r="M3" s="89"/>
    </row>
    <row r="4" spans="1:13" ht="18">
      <c r="A4" s="52"/>
      <c r="B4" s="2"/>
      <c r="C4" s="2"/>
      <c r="D4" s="2"/>
      <c r="E4" s="4"/>
      <c r="F4" s="2"/>
      <c r="G4" s="2"/>
      <c r="H4" s="6"/>
      <c r="I4" s="2"/>
      <c r="J4" s="2"/>
      <c r="K4" s="53"/>
      <c r="L4" s="41"/>
      <c r="M4" s="89"/>
    </row>
    <row r="5" spans="1:13" ht="18">
      <c r="A5" s="52"/>
      <c r="B5" s="2"/>
      <c r="C5" s="2"/>
      <c r="D5" s="2"/>
      <c r="E5" s="4"/>
      <c r="F5" s="2"/>
      <c r="G5" s="2"/>
      <c r="H5" s="6"/>
      <c r="I5" s="2"/>
      <c r="J5" s="2"/>
      <c r="K5" s="53"/>
      <c r="L5" s="41"/>
      <c r="M5" s="89"/>
    </row>
    <row r="6" spans="1:13" ht="15">
      <c r="A6" s="310" t="s">
        <v>0</v>
      </c>
      <c r="B6" s="311"/>
      <c r="C6" s="312" t="s">
        <v>1</v>
      </c>
      <c r="D6" s="312" t="s">
        <v>2</v>
      </c>
      <c r="E6" s="312" t="s">
        <v>3</v>
      </c>
      <c r="F6" s="312" t="s">
        <v>4</v>
      </c>
      <c r="G6" s="312"/>
      <c r="H6" s="312" t="s">
        <v>6</v>
      </c>
      <c r="I6" s="312" t="s">
        <v>7</v>
      </c>
      <c r="J6" s="312" t="s">
        <v>8</v>
      </c>
      <c r="K6" s="313"/>
      <c r="L6" s="36" t="s">
        <v>44</v>
      </c>
      <c r="M6" s="89"/>
    </row>
    <row r="7" spans="1:13" ht="15" customHeight="1">
      <c r="A7" s="54"/>
      <c r="B7" s="208"/>
      <c r="C7" s="208"/>
      <c r="D7" s="208"/>
      <c r="E7" s="208"/>
      <c r="F7" s="208"/>
      <c r="G7" s="208"/>
      <c r="H7" s="47"/>
      <c r="I7" s="47"/>
      <c r="J7" s="208"/>
      <c r="K7" s="209"/>
      <c r="L7" s="89"/>
      <c r="M7" s="89"/>
    </row>
    <row r="8" spans="1:13" ht="13.5" customHeight="1">
      <c r="A8" s="125"/>
      <c r="B8" s="319" t="s">
        <v>45</v>
      </c>
      <c r="C8" s="95"/>
      <c r="D8" s="382"/>
      <c r="E8" s="382"/>
      <c r="F8" s="382"/>
      <c r="G8" s="382"/>
      <c r="H8" s="121"/>
      <c r="I8" s="121"/>
      <c r="J8" s="382"/>
      <c r="K8" s="383"/>
      <c r="L8" s="89"/>
      <c r="M8" s="89"/>
    </row>
    <row r="9" spans="1:13" s="82" customFormat="1" ht="13.5" customHeight="1">
      <c r="A9" s="320"/>
      <c r="B9" s="314"/>
      <c r="C9" s="315" t="s">
        <v>50</v>
      </c>
      <c r="D9" s="316"/>
      <c r="E9" s="316"/>
      <c r="F9" s="316"/>
      <c r="G9" s="317"/>
      <c r="H9" s="318"/>
      <c r="I9" s="315"/>
      <c r="J9" s="316"/>
      <c r="K9" s="322"/>
      <c r="L9" s="208"/>
      <c r="M9" s="208"/>
    </row>
    <row r="10" spans="1:11" s="82" customFormat="1" ht="15">
      <c r="A10" s="254" t="s">
        <v>66</v>
      </c>
      <c r="B10" s="156"/>
      <c r="C10" s="257"/>
      <c r="D10" s="257"/>
      <c r="E10" s="257"/>
      <c r="F10" s="138"/>
      <c r="G10" s="210"/>
      <c r="H10" s="75"/>
      <c r="I10" s="75"/>
      <c r="J10" s="367"/>
      <c r="K10" s="414"/>
    </row>
    <row r="11" spans="1:11" s="82" customFormat="1" ht="15">
      <c r="A11" s="125"/>
      <c r="B11" s="365"/>
      <c r="C11" s="374"/>
      <c r="D11" s="252"/>
      <c r="E11" s="252"/>
      <c r="F11" s="366"/>
      <c r="G11" s="366"/>
      <c r="H11" s="75"/>
      <c r="I11" s="11"/>
      <c r="J11" s="75"/>
      <c r="K11" s="383"/>
    </row>
    <row r="12" spans="1:13" s="77" customFormat="1" ht="13.5" customHeight="1">
      <c r="A12" s="125"/>
      <c r="B12" s="208"/>
      <c r="C12" s="324" t="s">
        <v>10</v>
      </c>
      <c r="D12" s="385"/>
      <c r="E12" s="326"/>
      <c r="F12" s="327">
        <f>SUM(F10:G11)</f>
        <v>0</v>
      </c>
      <c r="G12" s="68"/>
      <c r="H12" s="11"/>
      <c r="I12" s="11"/>
      <c r="J12" s="11"/>
      <c r="K12" s="383"/>
      <c r="L12" s="89"/>
      <c r="M12" s="89"/>
    </row>
    <row r="13" spans="1:13" s="46" customFormat="1" ht="13.5" customHeight="1">
      <c r="A13" s="125"/>
      <c r="B13" s="382"/>
      <c r="C13" s="13"/>
      <c r="D13" s="14"/>
      <c r="E13" s="15"/>
      <c r="F13" s="15"/>
      <c r="G13" s="68"/>
      <c r="H13" s="11"/>
      <c r="I13" s="11"/>
      <c r="J13" s="11"/>
      <c r="K13" s="383"/>
      <c r="L13" s="242"/>
      <c r="M13" s="242"/>
    </row>
    <row r="14" spans="1:13" s="46" customFormat="1" ht="13.5" customHeight="1">
      <c r="A14" s="125"/>
      <c r="B14" s="319" t="s">
        <v>55</v>
      </c>
      <c r="C14" s="95"/>
      <c r="D14" s="382"/>
      <c r="E14" s="382"/>
      <c r="F14" s="382"/>
      <c r="G14" s="382"/>
      <c r="H14" s="121"/>
      <c r="I14" s="121"/>
      <c r="J14" s="382"/>
      <c r="K14" s="383"/>
      <c r="L14" s="242"/>
      <c r="M14" s="242"/>
    </row>
    <row r="15" spans="1:13" s="46" customFormat="1" ht="13.5" customHeight="1">
      <c r="A15" s="320"/>
      <c r="B15" s="314"/>
      <c r="C15" s="315" t="s">
        <v>50</v>
      </c>
      <c r="D15" s="316"/>
      <c r="E15" s="316"/>
      <c r="F15" s="316"/>
      <c r="G15" s="317"/>
      <c r="H15" s="318"/>
      <c r="I15" s="315"/>
      <c r="J15" s="316"/>
      <c r="K15" s="322"/>
      <c r="L15" s="308"/>
      <c r="M15" s="308"/>
    </row>
    <row r="16" spans="1:13" s="46" customFormat="1" ht="13.5" customHeight="1">
      <c r="A16" s="254" t="s">
        <v>66</v>
      </c>
      <c r="B16" s="156"/>
      <c r="C16" s="257"/>
      <c r="D16" s="257"/>
      <c r="E16" s="257"/>
      <c r="F16" s="138"/>
      <c r="G16" s="210"/>
      <c r="H16" s="75"/>
      <c r="I16" s="75"/>
      <c r="J16" s="367"/>
      <c r="K16" s="411"/>
      <c r="L16" s="242"/>
      <c r="M16" s="242"/>
    </row>
    <row r="17" spans="1:13" s="46" customFormat="1" ht="13.5" customHeight="1">
      <c r="A17" s="125"/>
      <c r="B17" s="382"/>
      <c r="C17" s="252"/>
      <c r="D17" s="262"/>
      <c r="E17" s="262"/>
      <c r="F17" s="87"/>
      <c r="G17" s="87"/>
      <c r="H17" s="75"/>
      <c r="I17" s="75"/>
      <c r="J17" s="75"/>
      <c r="K17" s="383"/>
      <c r="L17" s="305"/>
      <c r="M17" s="305"/>
    </row>
    <row r="18" spans="1:13" s="46" customFormat="1" ht="13.5" customHeight="1">
      <c r="A18" s="125"/>
      <c r="B18" s="382"/>
      <c r="C18" s="324" t="s">
        <v>10</v>
      </c>
      <c r="D18" s="385"/>
      <c r="E18" s="326"/>
      <c r="F18" s="327">
        <f>SUM(F16:G16)</f>
        <v>0</v>
      </c>
      <c r="G18" s="68"/>
      <c r="H18" s="11"/>
      <c r="I18" s="11"/>
      <c r="J18" s="11"/>
      <c r="K18" s="383"/>
      <c r="L18" s="242"/>
      <c r="M18" s="242"/>
    </row>
    <row r="19" spans="1:13" s="82" customFormat="1" ht="15">
      <c r="A19" s="147"/>
      <c r="B19" s="382"/>
      <c r="C19" s="13"/>
      <c r="D19" s="14"/>
      <c r="E19" s="14"/>
      <c r="F19" s="15"/>
      <c r="G19" s="15"/>
      <c r="H19" s="121"/>
      <c r="I19" s="121"/>
      <c r="J19" s="121"/>
      <c r="K19" s="111"/>
      <c r="L19" s="97"/>
      <c r="M19" s="97"/>
    </row>
    <row r="20" spans="1:13" s="82" customFormat="1" ht="15">
      <c r="A20" s="125"/>
      <c r="B20" s="319" t="s">
        <v>46</v>
      </c>
      <c r="C20" s="95"/>
      <c r="D20" s="382"/>
      <c r="E20" s="382"/>
      <c r="F20" s="382"/>
      <c r="G20" s="382"/>
      <c r="H20" s="121"/>
      <c r="I20" s="121"/>
      <c r="J20" s="382"/>
      <c r="K20" s="383"/>
      <c r="L20" s="97"/>
      <c r="M20" s="97"/>
    </row>
    <row r="21" spans="1:13" s="82" customFormat="1" ht="15">
      <c r="A21" s="320"/>
      <c r="B21" s="314"/>
      <c r="C21" s="315" t="s">
        <v>50</v>
      </c>
      <c r="D21" s="316"/>
      <c r="E21" s="316"/>
      <c r="F21" s="316"/>
      <c r="G21" s="317"/>
      <c r="H21" s="318"/>
      <c r="I21" s="315"/>
      <c r="J21" s="316"/>
      <c r="K21" s="322"/>
      <c r="L21" s="208"/>
      <c r="M21" s="208"/>
    </row>
    <row r="22" spans="1:13" s="82" customFormat="1" ht="15">
      <c r="A22" s="254" t="s">
        <v>66</v>
      </c>
      <c r="B22" s="156"/>
      <c r="C22" s="257"/>
      <c r="D22" s="257"/>
      <c r="E22" s="257"/>
      <c r="F22" s="138"/>
      <c r="G22" s="210"/>
      <c r="H22" s="75"/>
      <c r="I22" s="75"/>
      <c r="J22" s="367"/>
      <c r="K22" s="383"/>
      <c r="L22" s="93"/>
      <c r="M22" s="93"/>
    </row>
    <row r="23" spans="1:13" s="82" customFormat="1" ht="15">
      <c r="A23" s="125"/>
      <c r="B23" s="156"/>
      <c r="C23" s="257"/>
      <c r="D23" s="248"/>
      <c r="E23" s="248"/>
      <c r="F23" s="141"/>
      <c r="G23" s="210"/>
      <c r="H23" s="75"/>
      <c r="I23" s="75"/>
      <c r="J23" s="75"/>
      <c r="K23" s="383"/>
      <c r="L23" s="208"/>
      <c r="M23" s="208"/>
    </row>
    <row r="24" spans="1:13" s="82" customFormat="1" ht="15">
      <c r="A24" s="83"/>
      <c r="B24" s="208"/>
      <c r="C24" s="324" t="s">
        <v>10</v>
      </c>
      <c r="D24" s="385"/>
      <c r="E24" s="326"/>
      <c r="F24" s="327">
        <f>SUM(F20:F22)</f>
        <v>0</v>
      </c>
      <c r="G24" s="382"/>
      <c r="H24" s="19"/>
      <c r="I24" s="19"/>
      <c r="J24" s="11"/>
      <c r="K24" s="90"/>
      <c r="L24" s="99"/>
      <c r="M24" s="99"/>
    </row>
    <row r="25" spans="1:13" s="82" customFormat="1" ht="15">
      <c r="A25" s="83"/>
      <c r="B25" s="208"/>
      <c r="C25" s="109"/>
      <c r="D25" s="110"/>
      <c r="E25" s="91"/>
      <c r="F25" s="91"/>
      <c r="G25" s="44"/>
      <c r="H25" s="123"/>
      <c r="I25" s="19"/>
      <c r="J25" s="11"/>
      <c r="K25" s="90"/>
      <c r="L25" s="159"/>
      <c r="M25" s="159"/>
    </row>
    <row r="26" spans="1:13" s="82" customFormat="1" ht="15">
      <c r="A26" s="125"/>
      <c r="B26" s="319" t="s">
        <v>48</v>
      </c>
      <c r="C26" s="95"/>
      <c r="D26" s="382"/>
      <c r="E26" s="382"/>
      <c r="F26" s="382"/>
      <c r="G26" s="382"/>
      <c r="H26" s="121"/>
      <c r="I26" s="121"/>
      <c r="J26" s="382"/>
      <c r="K26" s="383"/>
      <c r="L26" s="106"/>
      <c r="M26" s="106"/>
    </row>
    <row r="27" spans="1:13" s="82" customFormat="1" ht="15">
      <c r="A27" s="320"/>
      <c r="B27" s="314"/>
      <c r="C27" s="315" t="s">
        <v>50</v>
      </c>
      <c r="D27" s="316"/>
      <c r="E27" s="316"/>
      <c r="F27" s="316"/>
      <c r="G27" s="317"/>
      <c r="H27" s="318"/>
      <c r="I27" s="315"/>
      <c r="J27" s="316"/>
      <c r="K27" s="322"/>
      <c r="L27" s="107"/>
      <c r="M27" s="107"/>
    </row>
    <row r="28" spans="1:13" s="82" customFormat="1" ht="15">
      <c r="A28" s="261" t="s">
        <v>66</v>
      </c>
      <c r="B28" s="204"/>
      <c r="C28" s="258"/>
      <c r="D28" s="250"/>
      <c r="E28" s="260"/>
      <c r="F28" s="243"/>
      <c r="G28" s="157"/>
      <c r="H28" s="205"/>
      <c r="I28" s="205"/>
      <c r="J28" s="205"/>
      <c r="K28" s="90"/>
      <c r="L28" s="122"/>
      <c r="M28" s="122"/>
    </row>
    <row r="29" spans="1:13" s="82" customFormat="1" ht="15">
      <c r="A29" s="255"/>
      <c r="B29" s="204"/>
      <c r="C29" s="258"/>
      <c r="D29" s="250"/>
      <c r="E29" s="205"/>
      <c r="F29" s="243"/>
      <c r="G29" s="157"/>
      <c r="H29" s="205"/>
      <c r="I29" s="205"/>
      <c r="J29" s="205"/>
      <c r="K29" s="90"/>
      <c r="L29" s="208"/>
      <c r="M29" s="208"/>
    </row>
    <row r="30" spans="1:13" s="82" customFormat="1" ht="13.5" customHeight="1">
      <c r="A30" s="245"/>
      <c r="B30" s="10"/>
      <c r="C30" s="324" t="s">
        <v>10</v>
      </c>
      <c r="D30" s="385"/>
      <c r="E30" s="385"/>
      <c r="F30" s="327">
        <f>SUM(F28)</f>
        <v>0</v>
      </c>
      <c r="G30" s="10"/>
      <c r="H30" s="10"/>
      <c r="I30" s="10"/>
      <c r="J30" s="208"/>
      <c r="K30" s="209"/>
      <c r="L30" s="154"/>
      <c r="M30" s="154"/>
    </row>
    <row r="31" spans="1:13" s="82" customFormat="1" ht="13.5" customHeight="1">
      <c r="A31" s="163" t="s">
        <v>16</v>
      </c>
      <c r="B31" s="112"/>
      <c r="C31" s="113"/>
      <c r="D31" s="113"/>
      <c r="E31" s="113"/>
      <c r="F31" s="112"/>
      <c r="G31" s="114"/>
      <c r="H31" s="115"/>
      <c r="I31" s="115"/>
      <c r="J31" s="113"/>
      <c r="K31" s="116" t="s">
        <v>16</v>
      </c>
      <c r="L31" s="142"/>
      <c r="M31" s="142"/>
    </row>
    <row r="32" spans="1:13" s="82" customFormat="1" ht="13.5" customHeight="1">
      <c r="A32" s="388"/>
      <c r="B32" s="389"/>
      <c r="C32" s="390"/>
      <c r="D32" s="390"/>
      <c r="E32" s="390"/>
      <c r="F32" s="389"/>
      <c r="G32" s="391"/>
      <c r="H32" s="392"/>
      <c r="I32" s="392"/>
      <c r="J32" s="390"/>
      <c r="K32" s="267"/>
      <c r="L32" s="208"/>
      <c r="M32" s="208"/>
    </row>
    <row r="33" spans="1:13" s="82" customFormat="1" ht="13.5" customHeight="1">
      <c r="A33" s="125"/>
      <c r="B33" s="319" t="s">
        <v>12</v>
      </c>
      <c r="C33" s="95"/>
      <c r="D33" s="382"/>
      <c r="E33" s="382"/>
      <c r="F33" s="382"/>
      <c r="G33" s="382"/>
      <c r="H33" s="121"/>
      <c r="I33" s="121"/>
      <c r="J33" s="382"/>
      <c r="K33" s="383"/>
      <c r="L33" s="131"/>
      <c r="M33" s="131"/>
    </row>
    <row r="34" spans="1:13" s="82" customFormat="1" ht="13.5" customHeight="1">
      <c r="A34" s="320"/>
      <c r="B34" s="314"/>
      <c r="C34" s="315" t="s">
        <v>13</v>
      </c>
      <c r="D34" s="316"/>
      <c r="E34" s="316"/>
      <c r="F34" s="316"/>
      <c r="G34" s="317"/>
      <c r="H34" s="318"/>
      <c r="I34" s="315"/>
      <c r="J34" s="316"/>
      <c r="K34" s="322"/>
      <c r="L34" s="152"/>
      <c r="M34" s="152"/>
    </row>
    <row r="35" spans="1:13" s="82" customFormat="1" ht="13.5" customHeight="1">
      <c r="A35" s="254" t="s">
        <v>66</v>
      </c>
      <c r="B35" s="382"/>
      <c r="C35" s="252"/>
      <c r="D35" s="262"/>
      <c r="E35" s="262"/>
      <c r="F35" s="87"/>
      <c r="G35" s="87"/>
      <c r="H35" s="75"/>
      <c r="I35" s="75"/>
      <c r="J35" s="75"/>
      <c r="K35" s="209"/>
      <c r="L35" s="208"/>
      <c r="M35" s="208"/>
    </row>
    <row r="36" spans="1:13" s="82" customFormat="1" ht="13.5" customHeight="1">
      <c r="A36" s="125"/>
      <c r="B36" s="382"/>
      <c r="C36" s="252"/>
      <c r="D36" s="262"/>
      <c r="E36" s="262"/>
      <c r="F36" s="87"/>
      <c r="G36" s="87"/>
      <c r="H36" s="75"/>
      <c r="I36" s="75"/>
      <c r="J36" s="75"/>
      <c r="K36" s="209"/>
      <c r="L36" s="208"/>
      <c r="M36" s="208"/>
    </row>
    <row r="37" spans="1:13" s="82" customFormat="1" ht="15">
      <c r="A37" s="320"/>
      <c r="B37" s="321"/>
      <c r="C37" s="315" t="s">
        <v>70</v>
      </c>
      <c r="D37" s="316"/>
      <c r="E37" s="316"/>
      <c r="F37" s="316"/>
      <c r="G37" s="317"/>
      <c r="H37" s="318"/>
      <c r="I37" s="315"/>
      <c r="J37" s="316"/>
      <c r="K37" s="322"/>
      <c r="L37" s="146"/>
      <c r="M37" s="146"/>
    </row>
    <row r="38" spans="1:11" s="82" customFormat="1" ht="15" customHeight="1">
      <c r="A38" s="254" t="s">
        <v>66</v>
      </c>
      <c r="B38" s="382"/>
      <c r="C38" s="252"/>
      <c r="D38" s="262"/>
      <c r="E38" s="262"/>
      <c r="F38" s="138"/>
      <c r="G38" s="138"/>
      <c r="H38" s="19"/>
      <c r="I38" s="140"/>
      <c r="J38" s="11"/>
      <c r="K38" s="56"/>
    </row>
    <row r="39" spans="1:11" s="82" customFormat="1" ht="15" customHeight="1">
      <c r="A39" s="125"/>
      <c r="B39" s="382"/>
      <c r="C39" s="252"/>
      <c r="D39" s="262"/>
      <c r="E39" s="262"/>
      <c r="F39" s="138"/>
      <c r="G39" s="138"/>
      <c r="H39" s="19"/>
      <c r="I39" s="140"/>
      <c r="J39" s="11"/>
      <c r="K39" s="56"/>
    </row>
    <row r="40" spans="1:11" s="82" customFormat="1" ht="15" customHeight="1">
      <c r="A40" s="83"/>
      <c r="B40" s="9"/>
      <c r="C40" s="329" t="s">
        <v>10</v>
      </c>
      <c r="D40" s="330"/>
      <c r="E40" s="331"/>
      <c r="F40" s="332">
        <f>SUM(F35:G38)</f>
        <v>0</v>
      </c>
      <c r="G40" s="16"/>
      <c r="H40" s="19"/>
      <c r="I40" s="19"/>
      <c r="J40" s="19"/>
      <c r="K40" s="56"/>
    </row>
    <row r="41" spans="1:13" s="82" customFormat="1" ht="15">
      <c r="A41" s="83"/>
      <c r="B41" s="9"/>
      <c r="C41" s="208"/>
      <c r="D41" s="208"/>
      <c r="E41" s="208"/>
      <c r="F41" s="208"/>
      <c r="G41" s="16"/>
      <c r="H41" s="19"/>
      <c r="I41" s="19"/>
      <c r="J41" s="19"/>
      <c r="K41" s="90"/>
      <c r="L41" s="150"/>
      <c r="M41" s="150"/>
    </row>
    <row r="42" spans="1:13" s="82" customFormat="1" ht="15">
      <c r="A42" s="125"/>
      <c r="B42" s="319" t="s">
        <v>41</v>
      </c>
      <c r="C42" s="95"/>
      <c r="D42" s="382"/>
      <c r="E42" s="382"/>
      <c r="F42" s="382"/>
      <c r="G42" s="382"/>
      <c r="H42" s="121"/>
      <c r="I42" s="121"/>
      <c r="J42" s="382"/>
      <c r="K42" s="383"/>
      <c r="L42" s="133"/>
      <c r="M42" s="133"/>
    </row>
    <row r="43" spans="1:13" s="82" customFormat="1" ht="15">
      <c r="A43" s="320"/>
      <c r="B43" s="314"/>
      <c r="C43" s="315" t="s">
        <v>20</v>
      </c>
      <c r="D43" s="316"/>
      <c r="E43" s="316"/>
      <c r="F43" s="316"/>
      <c r="G43" s="317"/>
      <c r="H43" s="318"/>
      <c r="I43" s="315"/>
      <c r="J43" s="316"/>
      <c r="K43" s="322"/>
      <c r="L43" s="208"/>
      <c r="M43" s="208"/>
    </row>
    <row r="44" spans="1:13" s="82" customFormat="1" ht="15">
      <c r="A44" s="254" t="s">
        <v>66</v>
      </c>
      <c r="B44" s="406"/>
      <c r="C44" s="252"/>
      <c r="D44" s="262"/>
      <c r="E44" s="262"/>
      <c r="F44" s="406"/>
      <c r="G44" s="138"/>
      <c r="H44" s="19"/>
      <c r="I44" s="140"/>
      <c r="J44" s="11"/>
      <c r="K44" s="90"/>
      <c r="L44" s="208"/>
      <c r="M44" s="208"/>
    </row>
    <row r="45" spans="1:13" s="82" customFormat="1" ht="15">
      <c r="A45" s="320"/>
      <c r="B45" s="321"/>
      <c r="C45" s="315" t="s">
        <v>47</v>
      </c>
      <c r="D45" s="316"/>
      <c r="E45" s="316"/>
      <c r="F45" s="316"/>
      <c r="G45" s="317"/>
      <c r="H45" s="318"/>
      <c r="I45" s="315"/>
      <c r="J45" s="316"/>
      <c r="K45" s="322"/>
      <c r="L45" s="164"/>
      <c r="M45" s="164"/>
    </row>
    <row r="46" spans="1:13" s="82" customFormat="1" ht="15">
      <c r="A46" s="254" t="s">
        <v>66</v>
      </c>
      <c r="B46" s="398"/>
      <c r="C46" s="252"/>
      <c r="D46" s="262"/>
      <c r="E46" s="262"/>
      <c r="F46" s="398"/>
      <c r="G46" s="138"/>
      <c r="H46" s="19"/>
      <c r="I46" s="140"/>
      <c r="J46" s="11"/>
      <c r="K46" s="90"/>
      <c r="L46" s="208"/>
      <c r="M46" s="208"/>
    </row>
    <row r="47" spans="1:13" s="82" customFormat="1" ht="15">
      <c r="A47" s="320"/>
      <c r="B47" s="321"/>
      <c r="C47" s="315" t="s">
        <v>42</v>
      </c>
      <c r="D47" s="316"/>
      <c r="E47" s="316"/>
      <c r="F47" s="316"/>
      <c r="G47" s="317"/>
      <c r="H47" s="318"/>
      <c r="I47" s="315"/>
      <c r="J47" s="316"/>
      <c r="K47" s="322"/>
      <c r="L47" s="133"/>
      <c r="M47" s="133"/>
    </row>
    <row r="48" spans="1:13" s="82" customFormat="1" ht="15" customHeight="1">
      <c r="A48" s="125" t="s">
        <v>86</v>
      </c>
      <c r="B48" s="432"/>
      <c r="C48" s="252">
        <v>42933</v>
      </c>
      <c r="D48" s="262">
        <v>42964</v>
      </c>
      <c r="E48" s="262">
        <v>42971</v>
      </c>
      <c r="F48" s="138">
        <v>7504850</v>
      </c>
      <c r="G48" s="138"/>
      <c r="H48" s="19" t="s">
        <v>83</v>
      </c>
      <c r="I48" s="75" t="s">
        <v>88</v>
      </c>
      <c r="J48" s="11" t="s">
        <v>15</v>
      </c>
      <c r="K48" s="256"/>
      <c r="L48" s="251">
        <f>DAYS360(C48,D48)</f>
        <v>30</v>
      </c>
      <c r="M48" s="277"/>
    </row>
    <row r="49" spans="1:13" s="82" customFormat="1" ht="15" customHeight="1">
      <c r="A49" s="125" t="s">
        <v>108</v>
      </c>
      <c r="B49" s="432"/>
      <c r="C49" s="252">
        <v>42940</v>
      </c>
      <c r="D49" s="262">
        <v>42971</v>
      </c>
      <c r="E49" s="262">
        <v>42980</v>
      </c>
      <c r="F49" s="138">
        <v>27000000</v>
      </c>
      <c r="G49" s="138"/>
      <c r="H49" s="19" t="s">
        <v>83</v>
      </c>
      <c r="I49" s="75" t="s">
        <v>11</v>
      </c>
      <c r="J49" s="11" t="s">
        <v>93</v>
      </c>
      <c r="K49" s="256"/>
      <c r="L49" s="251">
        <f>DAYS360(C49,D49)</f>
        <v>30</v>
      </c>
      <c r="M49" s="277"/>
    </row>
    <row r="50" spans="1:13" s="82" customFormat="1" ht="15" customHeight="1">
      <c r="A50" s="125" t="s">
        <v>153</v>
      </c>
      <c r="B50" s="432"/>
      <c r="C50" s="252">
        <v>42948</v>
      </c>
      <c r="D50" s="262">
        <v>42980</v>
      </c>
      <c r="E50" s="262">
        <v>42984</v>
      </c>
      <c r="F50" s="138">
        <v>6200000</v>
      </c>
      <c r="G50" s="138"/>
      <c r="H50" s="19" t="s">
        <v>83</v>
      </c>
      <c r="I50" s="75" t="s">
        <v>178</v>
      </c>
      <c r="J50" s="11" t="s">
        <v>15</v>
      </c>
      <c r="K50" s="256"/>
      <c r="L50" s="251">
        <f>DAYS360(C50,D50)</f>
        <v>31</v>
      </c>
      <c r="M50" s="277"/>
    </row>
    <row r="51" spans="1:13" s="82" customFormat="1" ht="15" customHeight="1">
      <c r="A51" s="125" t="s">
        <v>154</v>
      </c>
      <c r="B51" s="432"/>
      <c r="C51" s="252">
        <v>42948</v>
      </c>
      <c r="D51" s="262">
        <v>42984</v>
      </c>
      <c r="E51" s="262">
        <v>42994</v>
      </c>
      <c r="F51" s="138">
        <v>28000000</v>
      </c>
      <c r="G51" s="138"/>
      <c r="H51" s="19" t="s">
        <v>89</v>
      </c>
      <c r="I51" s="75" t="s">
        <v>126</v>
      </c>
      <c r="J51" s="11" t="s">
        <v>93</v>
      </c>
      <c r="K51" s="256"/>
      <c r="L51" s="251">
        <f>DAYS360(C51,D51)</f>
        <v>35</v>
      </c>
      <c r="M51" s="277"/>
    </row>
    <row r="52" spans="1:13" s="82" customFormat="1" ht="15" customHeight="1">
      <c r="A52" s="125" t="s">
        <v>155</v>
      </c>
      <c r="B52" s="432"/>
      <c r="C52" s="252">
        <v>42950</v>
      </c>
      <c r="D52" s="262">
        <v>42994</v>
      </c>
      <c r="E52" s="262">
        <v>43004</v>
      </c>
      <c r="F52" s="138">
        <v>25000000</v>
      </c>
      <c r="G52" s="138"/>
      <c r="H52" s="19" t="s">
        <v>89</v>
      </c>
      <c r="I52" s="75" t="s">
        <v>11</v>
      </c>
      <c r="J52" s="11" t="s">
        <v>125</v>
      </c>
      <c r="K52" s="256"/>
      <c r="L52" s="251">
        <f>DAYS360(C52,D52)</f>
        <v>43</v>
      </c>
      <c r="M52" s="277"/>
    </row>
    <row r="53" spans="1:13" s="82" customFormat="1" ht="15" customHeight="1">
      <c r="A53" s="125" t="s">
        <v>182</v>
      </c>
      <c r="B53" s="432"/>
      <c r="C53" s="252">
        <v>42964</v>
      </c>
      <c r="D53" s="262">
        <v>43004</v>
      </c>
      <c r="E53" s="262">
        <v>43009</v>
      </c>
      <c r="F53" s="138">
        <v>11000000</v>
      </c>
      <c r="G53" s="138"/>
      <c r="H53" s="19" t="s">
        <v>83</v>
      </c>
      <c r="I53" s="75" t="s">
        <v>11</v>
      </c>
      <c r="J53" s="11" t="s">
        <v>15</v>
      </c>
      <c r="K53" s="256"/>
      <c r="L53" s="251"/>
      <c r="M53" s="277"/>
    </row>
    <row r="54" spans="1:13" s="82" customFormat="1" ht="15" customHeight="1">
      <c r="A54" s="125" t="s">
        <v>225</v>
      </c>
      <c r="B54" s="432"/>
      <c r="C54" s="252">
        <v>42971</v>
      </c>
      <c r="D54" s="262">
        <v>43009</v>
      </c>
      <c r="E54" s="262">
        <v>43023</v>
      </c>
      <c r="F54" s="138">
        <v>12000000</v>
      </c>
      <c r="G54" s="138"/>
      <c r="H54" s="19" t="s">
        <v>89</v>
      </c>
      <c r="I54" s="75" t="s">
        <v>11</v>
      </c>
      <c r="J54" s="11" t="s">
        <v>125</v>
      </c>
      <c r="K54" s="256"/>
      <c r="L54" s="251"/>
      <c r="M54" s="277"/>
    </row>
    <row r="55" spans="1:13" s="82" customFormat="1" ht="15">
      <c r="A55" s="320"/>
      <c r="B55" s="321"/>
      <c r="C55" s="315" t="s">
        <v>49</v>
      </c>
      <c r="D55" s="316"/>
      <c r="E55" s="316"/>
      <c r="F55" s="316"/>
      <c r="G55" s="317"/>
      <c r="H55" s="318"/>
      <c r="I55" s="315"/>
      <c r="J55" s="316"/>
      <c r="K55" s="322"/>
      <c r="L55" s="106"/>
      <c r="M55" s="106"/>
    </row>
    <row r="56" spans="1:13" s="82" customFormat="1" ht="15">
      <c r="A56" s="254" t="s">
        <v>66</v>
      </c>
      <c r="B56" s="406"/>
      <c r="C56" s="252"/>
      <c r="D56" s="262"/>
      <c r="E56" s="262"/>
      <c r="F56" s="138"/>
      <c r="G56" s="138"/>
      <c r="H56" s="19"/>
      <c r="I56" s="140"/>
      <c r="J56" s="11"/>
      <c r="K56" s="90"/>
      <c r="L56" s="165"/>
      <c r="M56" s="165"/>
    </row>
    <row r="57" spans="1:13" s="82" customFormat="1" ht="15">
      <c r="A57" s="320"/>
      <c r="B57" s="321"/>
      <c r="C57" s="315" t="s">
        <v>35</v>
      </c>
      <c r="D57" s="316"/>
      <c r="E57" s="316"/>
      <c r="F57" s="316"/>
      <c r="G57" s="317"/>
      <c r="H57" s="318"/>
      <c r="I57" s="315"/>
      <c r="J57" s="316"/>
      <c r="K57" s="322"/>
      <c r="L57" s="106"/>
      <c r="M57" s="106"/>
    </row>
    <row r="58" spans="1:13" s="82" customFormat="1" ht="15">
      <c r="A58" s="254" t="s">
        <v>66</v>
      </c>
      <c r="B58" s="382"/>
      <c r="C58" s="252"/>
      <c r="D58" s="262"/>
      <c r="E58" s="262"/>
      <c r="F58" s="138"/>
      <c r="G58" s="138"/>
      <c r="H58" s="19"/>
      <c r="I58" s="140"/>
      <c r="J58" s="11"/>
      <c r="K58" s="90"/>
      <c r="L58" s="208"/>
      <c r="M58" s="208"/>
    </row>
    <row r="59" spans="1:13" s="82" customFormat="1" ht="15">
      <c r="A59" s="320"/>
      <c r="B59" s="321"/>
      <c r="C59" s="315" t="s">
        <v>23</v>
      </c>
      <c r="D59" s="316"/>
      <c r="E59" s="316"/>
      <c r="F59" s="316"/>
      <c r="G59" s="317"/>
      <c r="H59" s="318"/>
      <c r="I59" s="315"/>
      <c r="J59" s="316"/>
      <c r="K59" s="322"/>
      <c r="L59" s="122"/>
      <c r="M59" s="122"/>
    </row>
    <row r="60" spans="1:13" s="82" customFormat="1" ht="15" customHeight="1">
      <c r="A60" s="125" t="s">
        <v>153</v>
      </c>
      <c r="B60" s="432"/>
      <c r="C60" s="252">
        <v>42948</v>
      </c>
      <c r="D60" s="262">
        <v>42963</v>
      </c>
      <c r="E60" s="262">
        <v>42970</v>
      </c>
      <c r="F60" s="138">
        <v>19800000</v>
      </c>
      <c r="G60" s="138"/>
      <c r="H60" s="19" t="s">
        <v>83</v>
      </c>
      <c r="I60" s="140" t="s">
        <v>178</v>
      </c>
      <c r="J60" s="11" t="s">
        <v>15</v>
      </c>
      <c r="K60" s="256"/>
      <c r="L60" s="251">
        <f>DAYS360(C60,D60)</f>
        <v>15</v>
      </c>
      <c r="M60" s="277"/>
    </row>
    <row r="61" spans="1:13" s="82" customFormat="1" ht="15" customHeight="1">
      <c r="A61" s="125" t="s">
        <v>182</v>
      </c>
      <c r="B61" s="432"/>
      <c r="C61" s="252">
        <v>42964</v>
      </c>
      <c r="D61" s="262">
        <v>42979</v>
      </c>
      <c r="E61" s="262">
        <v>42985</v>
      </c>
      <c r="F61" s="138">
        <v>15000000</v>
      </c>
      <c r="G61" s="138"/>
      <c r="H61" s="19" t="s">
        <v>83</v>
      </c>
      <c r="I61" s="140" t="s">
        <v>11</v>
      </c>
      <c r="J61" s="11" t="s">
        <v>15</v>
      </c>
      <c r="K61" s="256"/>
      <c r="L61" s="251"/>
      <c r="M61" s="277"/>
    </row>
    <row r="62" spans="1:13" s="82" customFormat="1" ht="15">
      <c r="A62" s="125" t="s">
        <v>226</v>
      </c>
      <c r="B62" s="432"/>
      <c r="C62" s="252">
        <v>42983</v>
      </c>
      <c r="D62" s="262">
        <v>42983</v>
      </c>
      <c r="E62" s="262">
        <v>42989</v>
      </c>
      <c r="F62" s="138">
        <v>15000000</v>
      </c>
      <c r="G62" s="138"/>
      <c r="H62" s="19" t="s">
        <v>83</v>
      </c>
      <c r="I62" s="140" t="s">
        <v>11</v>
      </c>
      <c r="J62" s="11" t="s">
        <v>68</v>
      </c>
      <c r="K62" s="90"/>
      <c r="L62" s="208"/>
      <c r="M62" s="208"/>
    </row>
    <row r="63" spans="1:13" s="82" customFormat="1" ht="15">
      <c r="A63" s="125"/>
      <c r="B63" s="432"/>
      <c r="C63" s="252"/>
      <c r="D63" s="262"/>
      <c r="E63" s="262"/>
      <c r="F63" s="138"/>
      <c r="G63" s="138"/>
      <c r="H63" s="19"/>
      <c r="I63" s="140"/>
      <c r="J63" s="11"/>
      <c r="K63" s="90"/>
      <c r="L63" s="208"/>
      <c r="M63" s="208"/>
    </row>
    <row r="64" spans="1:13" s="82" customFormat="1" ht="15">
      <c r="A64" s="125"/>
      <c r="B64" s="208"/>
      <c r="C64" s="329" t="s">
        <v>10</v>
      </c>
      <c r="D64" s="330"/>
      <c r="E64" s="331"/>
      <c r="F64" s="332">
        <f>SUM(F44:F62)</f>
        <v>166504850</v>
      </c>
      <c r="G64" s="26"/>
      <c r="H64" s="19"/>
      <c r="I64" s="19"/>
      <c r="J64" s="11"/>
      <c r="K64" s="90"/>
      <c r="L64" s="106"/>
      <c r="M64" s="106"/>
    </row>
    <row r="65" spans="1:13" s="82" customFormat="1" ht="15">
      <c r="A65" s="125"/>
      <c r="B65" s="20"/>
      <c r="C65" s="13"/>
      <c r="D65" s="14"/>
      <c r="E65" s="14"/>
      <c r="F65" s="15"/>
      <c r="G65" s="26"/>
      <c r="H65" s="19"/>
      <c r="I65" s="19"/>
      <c r="J65" s="11"/>
      <c r="K65" s="160"/>
      <c r="L65" s="106"/>
      <c r="M65" s="106"/>
    </row>
    <row r="66" spans="1:11" ht="15">
      <c r="A66" s="125"/>
      <c r="B66" s="382"/>
      <c r="C66" s="382"/>
      <c r="D66" s="382"/>
      <c r="E66" s="382"/>
      <c r="F66" s="382"/>
      <c r="G66" s="382"/>
      <c r="H66" s="19"/>
      <c r="I66" s="19"/>
      <c r="J66" s="11"/>
      <c r="K66" s="160"/>
    </row>
    <row r="67" spans="1:11" ht="15">
      <c r="A67" s="125"/>
      <c r="B67" s="72"/>
      <c r="C67" s="73"/>
      <c r="D67" s="13"/>
      <c r="E67" s="13"/>
      <c r="F67" s="15"/>
      <c r="G67" s="382"/>
      <c r="H67" s="19"/>
      <c r="I67" s="19"/>
      <c r="J67" s="11"/>
      <c r="K67" s="161"/>
    </row>
    <row r="68" spans="1:11" ht="15">
      <c r="A68" s="125"/>
      <c r="B68" s="333" t="s">
        <v>24</v>
      </c>
      <c r="C68" s="334" t="s">
        <v>10</v>
      </c>
      <c r="D68" s="335"/>
      <c r="E68" s="335"/>
      <c r="F68" s="332">
        <f>F12+F24+F40+F64+F30+F18</f>
        <v>166504850</v>
      </c>
      <c r="G68" s="382"/>
      <c r="H68" s="19"/>
      <c r="I68" s="19"/>
      <c r="J68" s="11"/>
      <c r="K68" s="161"/>
    </row>
    <row r="69" spans="1:11" ht="15">
      <c r="A69" s="83"/>
      <c r="B69" s="382"/>
      <c r="C69" s="20"/>
      <c r="D69" s="20"/>
      <c r="E69" s="20"/>
      <c r="F69" s="382"/>
      <c r="G69" s="68"/>
      <c r="H69" s="19"/>
      <c r="I69" s="19"/>
      <c r="J69" s="20"/>
      <c r="K69" s="161"/>
    </row>
    <row r="70" spans="1:11" ht="15">
      <c r="A70" s="163" t="s">
        <v>18</v>
      </c>
      <c r="B70" s="112"/>
      <c r="C70" s="113"/>
      <c r="D70" s="113"/>
      <c r="E70" s="113"/>
      <c r="F70" s="112"/>
      <c r="G70" s="114"/>
      <c r="H70" s="115"/>
      <c r="I70" s="115"/>
      <c r="J70" s="113"/>
      <c r="K70" s="116" t="s">
        <v>18</v>
      </c>
    </row>
    <row r="71" spans="1:11" ht="47.25">
      <c r="A71" s="393"/>
      <c r="B71" s="394"/>
      <c r="C71" s="395"/>
      <c r="D71" s="395"/>
      <c r="E71" s="395"/>
      <c r="F71" s="386" t="str">
        <f>+C1</f>
        <v>Williams Brazil</v>
      </c>
      <c r="G71" s="386"/>
      <c r="H71" s="396"/>
      <c r="I71" s="396"/>
      <c r="J71" s="396"/>
      <c r="K71" s="287"/>
    </row>
    <row r="72" spans="1:11" ht="25.5">
      <c r="A72" s="58"/>
      <c r="B72" s="30"/>
      <c r="C72" s="34"/>
      <c r="D72" s="34"/>
      <c r="E72" s="34"/>
      <c r="F72" s="35" t="str">
        <f>+C2</f>
        <v>SUGAR LINE UP edition 23.08.17</v>
      </c>
      <c r="G72" s="35"/>
      <c r="H72" s="34"/>
      <c r="I72" s="34"/>
      <c r="J72" s="34"/>
      <c r="K72" s="55"/>
    </row>
    <row r="73" spans="1:11" s="82" customFormat="1" ht="15">
      <c r="A73" s="58"/>
      <c r="B73" s="34"/>
      <c r="C73" s="34"/>
      <c r="D73" s="34"/>
      <c r="E73" s="34"/>
      <c r="F73" s="36"/>
      <c r="G73" s="36"/>
      <c r="H73" s="34"/>
      <c r="I73" s="34"/>
      <c r="J73" s="34"/>
      <c r="K73" s="55"/>
    </row>
    <row r="74" spans="1:11" s="82" customFormat="1" ht="15">
      <c r="A74" s="58"/>
      <c r="B74" s="34"/>
      <c r="C74" s="34"/>
      <c r="D74" s="34"/>
      <c r="E74" s="34"/>
      <c r="F74" s="34"/>
      <c r="G74" s="34"/>
      <c r="H74" s="34"/>
      <c r="I74" s="34"/>
      <c r="J74" s="34"/>
      <c r="K74" s="55"/>
    </row>
    <row r="75" spans="1:11" ht="15">
      <c r="A75" s="450" t="s">
        <v>25</v>
      </c>
      <c r="B75" s="451"/>
      <c r="C75" s="25"/>
      <c r="D75" s="25"/>
      <c r="E75" s="25"/>
      <c r="F75" s="25"/>
      <c r="G75" s="25"/>
      <c r="H75" s="33"/>
      <c r="I75" s="33"/>
      <c r="J75" s="37"/>
      <c r="K75" s="56"/>
    </row>
    <row r="76" spans="1:11" ht="15">
      <c r="A76" s="353" t="s">
        <v>45</v>
      </c>
      <c r="B76" s="138">
        <f>+F12</f>
        <v>0</v>
      </c>
      <c r="C76" s="25"/>
      <c r="D76" s="25"/>
      <c r="E76" s="25"/>
      <c r="F76" s="25"/>
      <c r="G76" s="25"/>
      <c r="H76" s="33"/>
      <c r="I76" s="33"/>
      <c r="J76" s="37"/>
      <c r="K76" s="59"/>
    </row>
    <row r="77" spans="1:11" ht="15">
      <c r="A77" s="353" t="s">
        <v>55</v>
      </c>
      <c r="B77" s="138">
        <f>F18</f>
        <v>0</v>
      </c>
      <c r="C77" s="25"/>
      <c r="D77" s="25"/>
      <c r="E77" s="25"/>
      <c r="F77" s="25"/>
      <c r="G77" s="25"/>
      <c r="H77" s="33"/>
      <c r="I77" s="33"/>
      <c r="J77" s="37"/>
      <c r="K77" s="59"/>
    </row>
    <row r="78" spans="1:11" s="82" customFormat="1" ht="15">
      <c r="A78" s="353" t="s">
        <v>46</v>
      </c>
      <c r="B78" s="138">
        <f>F24</f>
        <v>0</v>
      </c>
      <c r="C78" s="25"/>
      <c r="D78" s="25"/>
      <c r="E78" s="25"/>
      <c r="F78" s="25"/>
      <c r="G78" s="25"/>
      <c r="H78" s="33"/>
      <c r="I78" s="33"/>
      <c r="J78" s="37"/>
      <c r="K78" s="59"/>
    </row>
    <row r="79" spans="1:11" s="82" customFormat="1" ht="15">
      <c r="A79" s="353" t="s">
        <v>48</v>
      </c>
      <c r="B79" s="138">
        <f>F30</f>
        <v>0</v>
      </c>
      <c r="C79" s="25"/>
      <c r="D79" s="25"/>
      <c r="E79" s="25"/>
      <c r="F79" s="25"/>
      <c r="G79" s="25"/>
      <c r="H79" s="33"/>
      <c r="I79" s="33"/>
      <c r="J79" s="37"/>
      <c r="K79" s="59"/>
    </row>
    <row r="80" spans="1:11" s="82" customFormat="1" ht="15">
      <c r="A80" s="353" t="s">
        <v>12</v>
      </c>
      <c r="B80" s="138">
        <f>F40</f>
        <v>0</v>
      </c>
      <c r="C80" s="25"/>
      <c r="D80" s="25"/>
      <c r="E80" s="25"/>
      <c r="F80" s="25"/>
      <c r="G80" s="25"/>
      <c r="H80" s="33"/>
      <c r="I80" s="33"/>
      <c r="J80" s="37"/>
      <c r="K80" s="59"/>
    </row>
    <row r="81" spans="1:11" s="82" customFormat="1" ht="15">
      <c r="A81" s="353" t="s">
        <v>41</v>
      </c>
      <c r="B81" s="138">
        <f>F64</f>
        <v>166504850</v>
      </c>
      <c r="C81" s="25"/>
      <c r="D81" s="25"/>
      <c r="E81" s="25"/>
      <c r="F81" s="25"/>
      <c r="G81" s="25"/>
      <c r="H81" s="33"/>
      <c r="I81" s="33"/>
      <c r="J81" s="37"/>
      <c r="K81" s="59"/>
    </row>
    <row r="82" spans="1:11" ht="15">
      <c r="A82" s="371" t="s">
        <v>26</v>
      </c>
      <c r="B82" s="348">
        <f>SUM(B76:B81)</f>
        <v>166504850</v>
      </c>
      <c r="C82" s="25"/>
      <c r="D82" s="25"/>
      <c r="E82" s="25"/>
      <c r="F82" s="25"/>
      <c r="G82" s="25"/>
      <c r="H82" s="33"/>
      <c r="I82" s="33"/>
      <c r="J82" s="25"/>
      <c r="K82" s="61"/>
    </row>
    <row r="83" spans="1:11" ht="15">
      <c r="A83" s="54"/>
      <c r="B83" s="208"/>
      <c r="C83" s="25"/>
      <c r="D83" s="25"/>
      <c r="E83" s="25"/>
      <c r="F83" s="25"/>
      <c r="G83" s="25"/>
      <c r="H83" s="33"/>
      <c r="I83" s="33"/>
      <c r="J83" s="25"/>
      <c r="K83" s="61"/>
    </row>
    <row r="84" spans="1:11" ht="15">
      <c r="A84" s="54"/>
      <c r="B84" s="71"/>
      <c r="C84" s="25"/>
      <c r="D84" s="25"/>
      <c r="E84" s="25"/>
      <c r="F84" s="25"/>
      <c r="G84" s="25"/>
      <c r="H84" s="33"/>
      <c r="I84" s="33"/>
      <c r="J84" s="25"/>
      <c r="K84" s="61"/>
    </row>
    <row r="85" spans="1:11" ht="15">
      <c r="A85" s="62"/>
      <c r="B85" s="49"/>
      <c r="C85" s="25"/>
      <c r="D85" s="25"/>
      <c r="E85" s="25"/>
      <c r="F85" s="25"/>
      <c r="G85" s="25"/>
      <c r="H85" s="33"/>
      <c r="I85" s="33"/>
      <c r="J85" s="25"/>
      <c r="K85" s="63"/>
    </row>
    <row r="86" spans="1:11" ht="15">
      <c r="A86" s="62"/>
      <c r="B86" s="49"/>
      <c r="C86" s="25"/>
      <c r="D86" s="25"/>
      <c r="E86" s="25"/>
      <c r="F86" s="25"/>
      <c r="G86" s="25"/>
      <c r="H86" s="33"/>
      <c r="I86" s="33"/>
      <c r="J86" s="25"/>
      <c r="K86" s="63"/>
    </row>
    <row r="87" spans="1:11" s="82" customFormat="1" ht="15">
      <c r="A87" s="62"/>
      <c r="B87" s="49"/>
      <c r="C87" s="25"/>
      <c r="D87" s="25"/>
      <c r="E87" s="25"/>
      <c r="F87" s="25"/>
      <c r="G87" s="25"/>
      <c r="H87" s="33"/>
      <c r="I87" s="33"/>
      <c r="J87" s="25"/>
      <c r="K87" s="63"/>
    </row>
    <row r="88" spans="1:11" ht="15">
      <c r="A88" s="64"/>
      <c r="B88" s="40"/>
      <c r="C88" s="25"/>
      <c r="D88" s="25"/>
      <c r="E88" s="25"/>
      <c r="F88" s="25"/>
      <c r="G88" s="25"/>
      <c r="H88" s="33"/>
      <c r="I88" s="33"/>
      <c r="J88" s="25"/>
      <c r="K88" s="63"/>
    </row>
    <row r="89" spans="1:11" ht="15">
      <c r="A89" s="450" t="s">
        <v>40</v>
      </c>
      <c r="B89" s="451"/>
      <c r="C89" s="25"/>
      <c r="D89" s="25"/>
      <c r="E89" s="25"/>
      <c r="F89" s="25"/>
      <c r="G89" s="25"/>
      <c r="H89" s="33"/>
      <c r="I89" s="33"/>
      <c r="J89" s="25"/>
      <c r="K89" s="63"/>
    </row>
    <row r="90" spans="1:11" ht="15">
      <c r="A90" s="353" t="s">
        <v>53</v>
      </c>
      <c r="B90" s="138">
        <f>SUMIF($H$10:$H$65,"A45",$F$10:$F$65)</f>
        <v>65000000</v>
      </c>
      <c r="C90" s="25"/>
      <c r="D90" s="25"/>
      <c r="E90" s="25"/>
      <c r="F90" s="25"/>
      <c r="G90" s="25"/>
      <c r="H90" s="33"/>
      <c r="I90" s="33"/>
      <c r="J90" s="25"/>
      <c r="K90" s="63"/>
    </row>
    <row r="91" spans="1:11" ht="15">
      <c r="A91" s="353" t="s">
        <v>52</v>
      </c>
      <c r="B91" s="138">
        <f>SUMIF($H$10:$H$65,"B150",$F$10:$G$65)</f>
        <v>101504850</v>
      </c>
      <c r="C91" s="25"/>
      <c r="D91" s="25"/>
      <c r="E91" s="25"/>
      <c r="F91" s="25"/>
      <c r="G91" s="25"/>
      <c r="H91" s="33"/>
      <c r="I91" s="33"/>
      <c r="J91" s="25"/>
      <c r="K91" s="63"/>
    </row>
    <row r="92" spans="1:11" s="82" customFormat="1" ht="15">
      <c r="A92" s="353" t="s">
        <v>71</v>
      </c>
      <c r="B92" s="138">
        <f>SUMIF($H$10:$H$65,"TBC",$F$10:$G$65)</f>
        <v>0</v>
      </c>
      <c r="C92" s="25"/>
      <c r="D92" s="25"/>
      <c r="E92" s="25"/>
      <c r="F92" s="25"/>
      <c r="G92" s="25"/>
      <c r="H92" s="33"/>
      <c r="I92" s="33"/>
      <c r="J92" s="25"/>
      <c r="K92" s="63"/>
    </row>
    <row r="93" spans="1:11" ht="15">
      <c r="A93" s="371" t="s">
        <v>26</v>
      </c>
      <c r="B93" s="348">
        <f>SUM(B90:B92)</f>
        <v>166504850</v>
      </c>
      <c r="C93" s="25"/>
      <c r="D93" s="25"/>
      <c r="E93" s="25"/>
      <c r="F93" s="25"/>
      <c r="G93" s="25"/>
      <c r="H93" s="33"/>
      <c r="I93" s="33"/>
      <c r="J93" s="25"/>
      <c r="K93" s="162"/>
    </row>
    <row r="94" spans="1:11" ht="15">
      <c r="A94" s="64"/>
      <c r="B94" s="40"/>
      <c r="C94" s="25"/>
      <c r="D94" s="25"/>
      <c r="E94" s="25"/>
      <c r="F94" s="25"/>
      <c r="G94" s="25"/>
      <c r="H94" s="33"/>
      <c r="I94" s="33"/>
      <c r="J94" s="33"/>
      <c r="K94" s="162"/>
    </row>
    <row r="95" spans="1:11" ht="15">
      <c r="A95" s="65"/>
      <c r="B95" s="74"/>
      <c r="C95" s="25"/>
      <c r="D95" s="25"/>
      <c r="E95" s="25"/>
      <c r="F95" s="25"/>
      <c r="G95" s="25"/>
      <c r="H95" s="33"/>
      <c r="I95" s="33"/>
      <c r="J95" s="33"/>
      <c r="K95" s="139"/>
    </row>
    <row r="96" spans="1:11" ht="15">
      <c r="A96" s="54"/>
      <c r="B96" s="208"/>
      <c r="C96" s="25"/>
      <c r="D96" s="25"/>
      <c r="E96" s="25"/>
      <c r="F96" s="25"/>
      <c r="G96" s="25"/>
      <c r="H96" s="33"/>
      <c r="I96" s="33"/>
      <c r="J96" s="33"/>
      <c r="K96" s="139"/>
    </row>
    <row r="97" spans="1:11" ht="15">
      <c r="A97" s="54"/>
      <c r="B97" s="208"/>
      <c r="C97" s="208"/>
      <c r="D97" s="208"/>
      <c r="E97" s="208"/>
      <c r="F97" s="208"/>
      <c r="G97" s="208"/>
      <c r="H97" s="208"/>
      <c r="I97" s="208"/>
      <c r="J97" s="208"/>
      <c r="K97" s="139"/>
    </row>
    <row r="98" spans="1:11" ht="15">
      <c r="A98" s="54"/>
      <c r="B98" s="208"/>
      <c r="C98" s="208"/>
      <c r="D98" s="208"/>
      <c r="E98" s="208"/>
      <c r="F98" s="208"/>
      <c r="G98" s="208"/>
      <c r="H98" s="208"/>
      <c r="I98" s="208"/>
      <c r="J98" s="208"/>
      <c r="K98" s="139"/>
    </row>
    <row r="99" spans="1:11" ht="15">
      <c r="A99" s="54"/>
      <c r="B99" s="208"/>
      <c r="C99" s="208"/>
      <c r="D99" s="208"/>
      <c r="E99" s="208"/>
      <c r="F99" s="208"/>
      <c r="G99" s="208"/>
      <c r="H99" s="208"/>
      <c r="I99" s="208"/>
      <c r="J99" s="208"/>
      <c r="K99" s="209"/>
    </row>
    <row r="100" spans="1:11" ht="15">
      <c r="A100" s="54"/>
      <c r="B100" s="208"/>
      <c r="C100" s="208"/>
      <c r="D100" s="208"/>
      <c r="E100" s="208"/>
      <c r="F100" s="208"/>
      <c r="G100" s="208"/>
      <c r="H100" s="208"/>
      <c r="I100" s="208"/>
      <c r="J100" s="208"/>
      <c r="K100" s="209"/>
    </row>
    <row r="101" spans="1:11" ht="15">
      <c r="A101" s="86" t="s">
        <v>63</v>
      </c>
      <c r="B101" s="117"/>
      <c r="C101" s="117"/>
      <c r="D101" s="117"/>
      <c r="E101" s="117"/>
      <c r="F101" s="117"/>
      <c r="G101" s="117"/>
      <c r="H101" s="118"/>
      <c r="I101" s="117"/>
      <c r="J101" s="117"/>
      <c r="K101" s="119" t="s">
        <v>63</v>
      </c>
    </row>
  </sheetData>
  <sheetProtection password="F66E" sheet="1"/>
  <mergeCells count="5">
    <mergeCell ref="C1:K1"/>
    <mergeCell ref="C2:K2"/>
    <mergeCell ref="C3:K3"/>
    <mergeCell ref="A75:B75"/>
    <mergeCell ref="A89:B89"/>
  </mergeCells>
  <printOptions/>
  <pageMargins left="0.15748031496062992" right="0.15748031496062992" top="0.3937007874015748" bottom="0.4724409448818898" header="0.15748031496062992" footer="0.31496062992125984"/>
  <pageSetup fitToHeight="3" horizontalDpi="600" verticalDpi="600" orientation="landscape" r:id="rId2"/>
  <rowBreaks count="2" manualBreakCount="2">
    <brk id="31" max="10" man="1"/>
    <brk id="70" max="10" man="1"/>
  </rowBreaks>
  <ignoredErrors>
    <ignoredError sqref="F18" formulaRange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46"/>
  <sheetViews>
    <sheetView showGridLines="0" workbookViewId="0" topLeftCell="A1">
      <selection activeCell="A98" sqref="A98"/>
    </sheetView>
  </sheetViews>
  <sheetFormatPr defaultColWidth="17.28125" defaultRowHeight="15"/>
  <cols>
    <col min="1" max="1" width="17.28125" style="0" customWidth="1"/>
    <col min="2" max="2" width="12.00390625" style="0" customWidth="1"/>
    <col min="3" max="5" width="6.57421875" style="0" customWidth="1"/>
    <col min="6" max="6" width="8.7109375" style="82" bestFit="1" customWidth="1"/>
    <col min="7" max="7" width="13.421875" style="0" customWidth="1"/>
    <col min="8" max="8" width="6.7109375" style="0" bestFit="1" customWidth="1"/>
    <col min="9" max="9" width="31.57421875" style="0" customWidth="1"/>
    <col min="10" max="10" width="12.7109375" style="0" customWidth="1"/>
    <col min="11" max="11" width="14.421875" style="0" customWidth="1"/>
  </cols>
  <sheetData>
    <row r="1" spans="1:12" ht="47.25">
      <c r="A1" s="50"/>
      <c r="B1" s="51"/>
      <c r="C1" s="444" t="str">
        <f>+LINEUP!C1</f>
        <v>Williams Brazil</v>
      </c>
      <c r="D1" s="444"/>
      <c r="E1" s="444"/>
      <c r="F1" s="444"/>
      <c r="G1" s="444"/>
      <c r="H1" s="444"/>
      <c r="I1" s="444"/>
      <c r="J1" s="444"/>
      <c r="K1" s="445"/>
      <c r="L1" s="1"/>
    </row>
    <row r="2" spans="1:12" ht="26.25">
      <c r="A2" s="52"/>
      <c r="B2" s="2"/>
      <c r="C2" s="446" t="str">
        <f>+LINEUP!C2</f>
        <v>SUGAR LINE UP edition 23.08.17</v>
      </c>
      <c r="D2" s="446"/>
      <c r="E2" s="446"/>
      <c r="F2" s="446"/>
      <c r="G2" s="446"/>
      <c r="H2" s="446"/>
      <c r="I2" s="446"/>
      <c r="J2" s="446"/>
      <c r="K2" s="447"/>
      <c r="L2" s="3"/>
    </row>
    <row r="3" spans="1:12" ht="15">
      <c r="A3" s="52"/>
      <c r="B3" s="2"/>
      <c r="C3" s="448" t="s">
        <v>82</v>
      </c>
      <c r="D3" s="448"/>
      <c r="E3" s="448"/>
      <c r="F3" s="448"/>
      <c r="G3" s="448"/>
      <c r="H3" s="448"/>
      <c r="I3" s="448"/>
      <c r="J3" s="448"/>
      <c r="K3" s="449"/>
      <c r="L3" s="3"/>
    </row>
    <row r="4" spans="1:12" ht="18" customHeight="1">
      <c r="A4" s="52"/>
      <c r="B4" s="2"/>
      <c r="C4" s="2"/>
      <c r="D4" s="2"/>
      <c r="E4" s="4"/>
      <c r="F4" s="4"/>
      <c r="G4" s="5"/>
      <c r="H4" s="6"/>
      <c r="I4" s="2"/>
      <c r="J4" s="2"/>
      <c r="K4" s="53"/>
      <c r="L4" s="3"/>
    </row>
    <row r="5" spans="1:12" ht="18">
      <c r="A5" s="52"/>
      <c r="B5" s="2"/>
      <c r="C5" s="2"/>
      <c r="D5" s="2"/>
      <c r="E5" s="4"/>
      <c r="F5" s="4"/>
      <c r="G5" s="7"/>
      <c r="H5" s="6"/>
      <c r="I5" s="2"/>
      <c r="J5" s="2"/>
      <c r="K5" s="53"/>
      <c r="L5" s="3"/>
    </row>
    <row r="6" spans="1:11" ht="15">
      <c r="A6" s="310" t="s">
        <v>0</v>
      </c>
      <c r="B6" s="311"/>
      <c r="C6" s="312" t="s">
        <v>1</v>
      </c>
      <c r="D6" s="312" t="s">
        <v>2</v>
      </c>
      <c r="E6" s="312" t="s">
        <v>3</v>
      </c>
      <c r="F6" s="312"/>
      <c r="G6" s="312" t="s">
        <v>5</v>
      </c>
      <c r="H6" s="312" t="s">
        <v>6</v>
      </c>
      <c r="I6" s="312" t="s">
        <v>7</v>
      </c>
      <c r="J6" s="312" t="s">
        <v>8</v>
      </c>
      <c r="K6" s="328"/>
    </row>
    <row r="7" spans="1:11" ht="15">
      <c r="A7" s="369"/>
      <c r="B7" s="370"/>
      <c r="C7" s="208"/>
      <c r="D7" s="208"/>
      <c r="E7" s="208"/>
      <c r="F7" s="208"/>
      <c r="G7" s="208"/>
      <c r="H7" s="47"/>
      <c r="I7" s="47"/>
      <c r="J7" s="208"/>
      <c r="K7" s="288"/>
    </row>
    <row r="8" spans="1:11" s="82" customFormat="1" ht="15">
      <c r="A8" s="125"/>
      <c r="B8" s="319" t="s">
        <v>45</v>
      </c>
      <c r="C8" s="95"/>
      <c r="D8" s="382"/>
      <c r="E8" s="382"/>
      <c r="F8" s="382"/>
      <c r="G8" s="382"/>
      <c r="H8" s="382"/>
      <c r="I8" s="121"/>
      <c r="J8" s="121"/>
      <c r="K8" s="383"/>
    </row>
    <row r="9" spans="1:11" s="82" customFormat="1" ht="15">
      <c r="A9" s="320"/>
      <c r="B9" s="314"/>
      <c r="C9" s="315" t="s">
        <v>59</v>
      </c>
      <c r="D9" s="316"/>
      <c r="E9" s="316"/>
      <c r="F9" s="316"/>
      <c r="G9" s="316"/>
      <c r="H9" s="317"/>
      <c r="I9" s="318"/>
      <c r="J9" s="315"/>
      <c r="K9" s="322"/>
    </row>
    <row r="10" spans="1:12" s="82" customFormat="1" ht="15">
      <c r="A10" s="397" t="s">
        <v>66</v>
      </c>
      <c r="B10" s="44"/>
      <c r="C10" s="143"/>
      <c r="D10" s="143"/>
      <c r="E10" s="144"/>
      <c r="F10" s="144"/>
      <c r="G10" s="145"/>
      <c r="H10" s="80"/>
      <c r="I10" s="80"/>
      <c r="J10" s="80"/>
      <c r="K10" s="209"/>
      <c r="L10" s="251"/>
    </row>
    <row r="11" spans="1:11" s="82" customFormat="1" ht="13.5" customHeight="1">
      <c r="A11" s="255"/>
      <c r="B11" s="360"/>
      <c r="C11" s="252"/>
      <c r="D11" s="262"/>
      <c r="E11" s="262"/>
      <c r="F11" s="87"/>
      <c r="G11" s="87"/>
      <c r="H11" s="75"/>
      <c r="I11" s="75"/>
      <c r="J11" s="75"/>
      <c r="K11" s="256"/>
    </row>
    <row r="12" spans="1:11" s="79" customFormat="1" ht="15">
      <c r="A12" s="155"/>
      <c r="B12" s="208"/>
      <c r="C12" s="324" t="s">
        <v>10</v>
      </c>
      <c r="D12" s="385"/>
      <c r="E12" s="385"/>
      <c r="F12" s="385"/>
      <c r="G12" s="327">
        <f>SUM(G10:G10)</f>
        <v>0</v>
      </c>
      <c r="H12" s="208"/>
      <c r="I12" s="208"/>
      <c r="J12" s="208"/>
      <c r="K12" s="209"/>
    </row>
    <row r="13" spans="1:11" s="24" customFormat="1" ht="15">
      <c r="A13" s="155"/>
      <c r="B13" s="208"/>
      <c r="C13" s="208"/>
      <c r="D13" s="208"/>
      <c r="E13" s="208"/>
      <c r="F13" s="208"/>
      <c r="G13" s="208"/>
      <c r="H13" s="208"/>
      <c r="I13" s="208"/>
      <c r="J13" s="208"/>
      <c r="K13" s="209"/>
    </row>
    <row r="14" spans="1:13" s="82" customFormat="1" ht="13.5" customHeight="1">
      <c r="A14" s="125"/>
      <c r="B14" s="319" t="s">
        <v>55</v>
      </c>
      <c r="C14" s="95"/>
      <c r="D14" s="419"/>
      <c r="E14" s="419"/>
      <c r="F14" s="419"/>
      <c r="G14" s="419"/>
      <c r="H14" s="121"/>
      <c r="I14" s="121"/>
      <c r="J14" s="419"/>
      <c r="K14" s="420"/>
      <c r="L14" s="251"/>
      <c r="M14" s="276"/>
    </row>
    <row r="15" spans="1:13" s="82" customFormat="1" ht="13.5" customHeight="1">
      <c r="A15" s="320"/>
      <c r="B15" s="314"/>
      <c r="C15" s="315" t="s">
        <v>50</v>
      </c>
      <c r="D15" s="316"/>
      <c r="E15" s="316"/>
      <c r="F15" s="316"/>
      <c r="G15" s="317" t="s">
        <v>57</v>
      </c>
      <c r="H15" s="318" t="s">
        <v>66</v>
      </c>
      <c r="I15" s="315" t="s">
        <v>56</v>
      </c>
      <c r="J15" s="316"/>
      <c r="K15" s="322"/>
      <c r="L15" s="249"/>
      <c r="M15" s="276"/>
    </row>
    <row r="16" spans="1:13" s="46" customFormat="1" ht="13.5" customHeight="1">
      <c r="A16" s="261" t="s">
        <v>66</v>
      </c>
      <c r="K16" s="209"/>
      <c r="L16" s="251"/>
      <c r="M16" s="278"/>
    </row>
    <row r="17" spans="1:13" s="82" customFormat="1" ht="13.5" customHeight="1">
      <c r="A17" s="261"/>
      <c r="B17" s="156"/>
      <c r="C17" s="304"/>
      <c r="D17" s="75"/>
      <c r="E17" s="75"/>
      <c r="F17" s="138"/>
      <c r="G17" s="210"/>
      <c r="H17" s="75"/>
      <c r="I17" s="75"/>
      <c r="J17" s="75"/>
      <c r="K17" s="420"/>
      <c r="L17" s="249"/>
      <c r="M17" s="276"/>
    </row>
    <row r="18" spans="1:13" s="82" customFormat="1" ht="13.5" customHeight="1">
      <c r="A18" s="244"/>
      <c r="B18" s="419"/>
      <c r="C18" s="421" t="s">
        <v>10</v>
      </c>
      <c r="D18" s="422"/>
      <c r="E18" s="422"/>
      <c r="F18" s="377">
        <f>SUM(F17:F17)</f>
        <v>0</v>
      </c>
      <c r="G18" s="327">
        <f>SUM(G16)</f>
        <v>0</v>
      </c>
      <c r="H18" s="419"/>
      <c r="I18" s="419"/>
      <c r="J18" s="419"/>
      <c r="K18" s="420"/>
      <c r="L18" s="249"/>
      <c r="M18" s="276"/>
    </row>
    <row r="19" spans="1:11" s="24" customFormat="1" ht="15">
      <c r="A19" s="155"/>
      <c r="B19" s="208"/>
      <c r="C19" s="208"/>
      <c r="D19" s="208"/>
      <c r="E19" s="208"/>
      <c r="F19" s="208"/>
      <c r="G19" s="208"/>
      <c r="H19" s="208"/>
      <c r="I19" s="208"/>
      <c r="J19" s="208"/>
      <c r="K19" s="209"/>
    </row>
    <row r="20" spans="1:11" s="24" customFormat="1" ht="15" customHeight="1">
      <c r="A20" s="125"/>
      <c r="B20" s="319" t="s">
        <v>46</v>
      </c>
      <c r="C20" s="95"/>
      <c r="D20" s="382"/>
      <c r="E20" s="382"/>
      <c r="F20" s="382"/>
      <c r="G20" s="382"/>
      <c r="H20" s="382"/>
      <c r="I20" s="121"/>
      <c r="J20" s="121"/>
      <c r="K20" s="383"/>
    </row>
    <row r="21" spans="1:11" s="24" customFormat="1" ht="15" customHeight="1">
      <c r="A21" s="320"/>
      <c r="B21" s="314"/>
      <c r="C21" s="315" t="s">
        <v>59</v>
      </c>
      <c r="D21" s="316"/>
      <c r="E21" s="316"/>
      <c r="F21" s="316"/>
      <c r="G21" s="316"/>
      <c r="H21" s="317"/>
      <c r="I21" s="318"/>
      <c r="J21" s="315"/>
      <c r="K21" s="322"/>
    </row>
    <row r="22" spans="1:13" s="46" customFormat="1" ht="13.5" customHeight="1">
      <c r="A22" s="261" t="s">
        <v>66</v>
      </c>
      <c r="K22" s="209"/>
      <c r="L22" s="251"/>
      <c r="M22" s="278"/>
    </row>
    <row r="23" spans="1:11" s="82" customFormat="1" ht="15" customHeight="1">
      <c r="A23" s="254"/>
      <c r="B23" s="382"/>
      <c r="C23" s="252"/>
      <c r="D23" s="259"/>
      <c r="E23" s="259"/>
      <c r="F23" s="87"/>
      <c r="G23" s="87"/>
      <c r="H23" s="75"/>
      <c r="I23" s="75"/>
      <c r="J23" s="75"/>
      <c r="K23" s="256"/>
    </row>
    <row r="24" spans="1:11" s="78" customFormat="1" ht="15" customHeight="1">
      <c r="A24" s="126"/>
      <c r="B24" s="10"/>
      <c r="C24" s="324" t="s">
        <v>10</v>
      </c>
      <c r="D24" s="385"/>
      <c r="E24" s="385"/>
      <c r="F24" s="385"/>
      <c r="G24" s="327">
        <f>SUM(G22:G22)</f>
        <v>0</v>
      </c>
      <c r="H24" s="18"/>
      <c r="I24" s="18"/>
      <c r="J24" s="18"/>
      <c r="K24" s="209"/>
    </row>
    <row r="25" spans="1:11" s="82" customFormat="1" ht="15">
      <c r="A25" s="126"/>
      <c r="B25" s="10"/>
      <c r="C25" s="109"/>
      <c r="D25" s="110"/>
      <c r="E25" s="110"/>
      <c r="F25" s="110"/>
      <c r="G25" s="91"/>
      <c r="H25" s="18"/>
      <c r="I25" s="18"/>
      <c r="J25" s="18"/>
      <c r="K25" s="209"/>
    </row>
    <row r="26" spans="1:11" s="82" customFormat="1" ht="15" customHeight="1">
      <c r="A26" s="125"/>
      <c r="B26" s="319" t="s">
        <v>48</v>
      </c>
      <c r="C26" s="95"/>
      <c r="D26" s="382"/>
      <c r="E26" s="382"/>
      <c r="F26" s="382"/>
      <c r="G26" s="382"/>
      <c r="H26" s="382"/>
      <c r="I26" s="121"/>
      <c r="J26" s="121"/>
      <c r="K26" s="383"/>
    </row>
    <row r="27" spans="1:11" s="82" customFormat="1" ht="13.5" customHeight="1">
      <c r="A27" s="320"/>
      <c r="B27" s="314"/>
      <c r="C27" s="315" t="s">
        <v>50</v>
      </c>
      <c r="D27" s="316"/>
      <c r="E27" s="316"/>
      <c r="F27" s="316"/>
      <c r="G27" s="316"/>
      <c r="H27" s="317"/>
      <c r="I27" s="318"/>
      <c r="J27" s="315"/>
      <c r="K27" s="322"/>
    </row>
    <row r="28" spans="1:11" s="82" customFormat="1" ht="13.5" customHeight="1">
      <c r="A28" s="397" t="s">
        <v>66</v>
      </c>
      <c r="B28" s="44"/>
      <c r="C28" s="143"/>
      <c r="D28" s="143"/>
      <c r="E28" s="144"/>
      <c r="F28" s="144"/>
      <c r="G28" s="145"/>
      <c r="H28" s="80"/>
      <c r="I28" s="80"/>
      <c r="J28" s="80"/>
      <c r="K28" s="209"/>
    </row>
    <row r="29" spans="1:11" s="82" customFormat="1" ht="13.5" customHeight="1">
      <c r="A29" s="124"/>
      <c r="B29" s="44"/>
      <c r="C29" s="143"/>
      <c r="D29" s="143"/>
      <c r="E29" s="144"/>
      <c r="F29" s="144"/>
      <c r="G29" s="145"/>
      <c r="H29" s="80"/>
      <c r="I29" s="80"/>
      <c r="J29" s="80"/>
      <c r="K29" s="209"/>
    </row>
    <row r="30" spans="1:11" s="82" customFormat="1" ht="13.5" customHeight="1">
      <c r="A30" s="245"/>
      <c r="B30" s="10"/>
      <c r="C30" s="324" t="s">
        <v>10</v>
      </c>
      <c r="D30" s="385"/>
      <c r="E30" s="385"/>
      <c r="F30" s="385"/>
      <c r="G30" s="327">
        <f>SUM(G28:G28)</f>
        <v>0</v>
      </c>
      <c r="H30" s="10"/>
      <c r="I30" s="10"/>
      <c r="J30" s="10"/>
      <c r="K30" s="209"/>
    </row>
    <row r="31" spans="1:11" s="82" customFormat="1" ht="15">
      <c r="A31" s="84" t="s">
        <v>16</v>
      </c>
      <c r="B31" s="101"/>
      <c r="C31" s="102"/>
      <c r="D31" s="103"/>
      <c r="E31" s="103"/>
      <c r="F31" s="103"/>
      <c r="G31" s="104"/>
      <c r="H31" s="94"/>
      <c r="I31" s="67"/>
      <c r="J31" s="105"/>
      <c r="K31" s="116" t="s">
        <v>16</v>
      </c>
    </row>
    <row r="32" spans="1:11" s="82" customFormat="1" ht="15">
      <c r="A32" s="83"/>
      <c r="B32" s="72"/>
      <c r="C32" s="73"/>
      <c r="D32" s="13"/>
      <c r="E32" s="13"/>
      <c r="F32" s="13"/>
      <c r="G32" s="424"/>
      <c r="H32" s="19"/>
      <c r="I32" s="123"/>
      <c r="J32" s="70"/>
      <c r="K32" s="425"/>
    </row>
    <row r="33" spans="1:11" s="82" customFormat="1" ht="13.5" customHeight="1">
      <c r="A33" s="125"/>
      <c r="B33" s="319" t="s">
        <v>12</v>
      </c>
      <c r="C33" s="95"/>
      <c r="D33" s="382"/>
      <c r="E33" s="382"/>
      <c r="F33" s="382"/>
      <c r="G33" s="382"/>
      <c r="H33" s="382"/>
      <c r="I33" s="121"/>
      <c r="J33" s="121"/>
      <c r="K33" s="383"/>
    </row>
    <row r="34" spans="1:11" s="82" customFormat="1" ht="13.5" customHeight="1">
      <c r="A34" s="320"/>
      <c r="B34" s="314"/>
      <c r="C34" s="315" t="s">
        <v>13</v>
      </c>
      <c r="D34" s="316"/>
      <c r="E34" s="316"/>
      <c r="F34" s="316"/>
      <c r="G34" s="316"/>
      <c r="H34" s="317"/>
      <c r="I34" s="318"/>
      <c r="J34" s="315"/>
      <c r="K34" s="322"/>
    </row>
    <row r="35" spans="1:11" s="82" customFormat="1" ht="13.5" customHeight="1">
      <c r="A35" s="303" t="s">
        <v>139</v>
      </c>
      <c r="B35" s="403"/>
      <c r="C35" s="259">
        <v>42959</v>
      </c>
      <c r="D35" s="262">
        <v>42972</v>
      </c>
      <c r="E35" s="262">
        <v>42973</v>
      </c>
      <c r="F35" s="208"/>
      <c r="G35" s="87">
        <v>42000000</v>
      </c>
      <c r="H35" s="75" t="s">
        <v>9</v>
      </c>
      <c r="I35" s="75" t="s">
        <v>11</v>
      </c>
      <c r="J35" s="75" t="s">
        <v>11</v>
      </c>
      <c r="K35" s="209"/>
    </row>
    <row r="36" spans="1:11" s="82" customFormat="1" ht="13.5" customHeight="1">
      <c r="A36" s="303" t="s">
        <v>130</v>
      </c>
      <c r="B36" s="403"/>
      <c r="C36" s="259">
        <v>42957</v>
      </c>
      <c r="D36" s="262">
        <v>42973</v>
      </c>
      <c r="E36" s="262">
        <v>42975</v>
      </c>
      <c r="F36" s="208"/>
      <c r="G36" s="87">
        <v>65000000</v>
      </c>
      <c r="H36" s="75" t="s">
        <v>9</v>
      </c>
      <c r="I36" s="75" t="s">
        <v>96</v>
      </c>
      <c r="J36" s="75" t="s">
        <v>68</v>
      </c>
      <c r="K36" s="209"/>
    </row>
    <row r="37" spans="1:11" s="82" customFormat="1" ht="13.5" customHeight="1">
      <c r="A37" s="303" t="s">
        <v>140</v>
      </c>
      <c r="B37" s="403"/>
      <c r="C37" s="259">
        <v>42958</v>
      </c>
      <c r="D37" s="262">
        <v>42975</v>
      </c>
      <c r="E37" s="262">
        <v>42977</v>
      </c>
      <c r="F37" s="208"/>
      <c r="G37" s="87">
        <v>69500000</v>
      </c>
      <c r="H37" s="75" t="s">
        <v>9</v>
      </c>
      <c r="I37" s="75" t="s">
        <v>11</v>
      </c>
      <c r="J37" s="75" t="s">
        <v>84</v>
      </c>
      <c r="K37" s="209"/>
    </row>
    <row r="38" spans="1:11" s="82" customFormat="1" ht="13.5" customHeight="1">
      <c r="A38" s="303" t="s">
        <v>183</v>
      </c>
      <c r="B38" s="403"/>
      <c r="C38" s="259">
        <v>42969</v>
      </c>
      <c r="D38" s="262">
        <v>42978</v>
      </c>
      <c r="E38" s="262">
        <v>42979</v>
      </c>
      <c r="F38" s="208"/>
      <c r="G38" s="87">
        <v>42000000</v>
      </c>
      <c r="H38" s="75" t="s">
        <v>9</v>
      </c>
      <c r="I38" s="75" t="s">
        <v>185</v>
      </c>
      <c r="J38" s="75" t="s">
        <v>68</v>
      </c>
      <c r="K38" s="209"/>
    </row>
    <row r="39" spans="1:11" s="82" customFormat="1" ht="13.5" customHeight="1">
      <c r="A39" s="303" t="s">
        <v>156</v>
      </c>
      <c r="B39" s="403"/>
      <c r="C39" s="259">
        <v>42974</v>
      </c>
      <c r="D39" s="262">
        <v>42987</v>
      </c>
      <c r="E39" s="262">
        <v>42989</v>
      </c>
      <c r="F39" s="208"/>
      <c r="G39" s="87">
        <v>59000000</v>
      </c>
      <c r="H39" s="75" t="s">
        <v>9</v>
      </c>
      <c r="I39" s="75" t="s">
        <v>205</v>
      </c>
      <c r="J39" s="75" t="s">
        <v>147</v>
      </c>
      <c r="K39" s="209"/>
    </row>
    <row r="40" spans="1:11" s="82" customFormat="1" ht="15">
      <c r="A40" s="303" t="s">
        <v>203</v>
      </c>
      <c r="B40" s="403"/>
      <c r="C40" s="259">
        <v>42979</v>
      </c>
      <c r="D40" s="262">
        <v>42991</v>
      </c>
      <c r="E40" s="262">
        <v>42993</v>
      </c>
      <c r="F40" s="208"/>
      <c r="G40" s="87">
        <v>65000000</v>
      </c>
      <c r="H40" s="75" t="s">
        <v>9</v>
      </c>
      <c r="I40" s="75" t="s">
        <v>206</v>
      </c>
      <c r="J40" s="75" t="s">
        <v>68</v>
      </c>
      <c r="K40" s="209"/>
    </row>
    <row r="41" spans="1:11" s="82" customFormat="1" ht="15">
      <c r="A41" s="303" t="s">
        <v>204</v>
      </c>
      <c r="B41" s="403"/>
      <c r="C41" s="259">
        <v>42986</v>
      </c>
      <c r="D41" s="262">
        <v>42993</v>
      </c>
      <c r="E41" s="262">
        <v>42995</v>
      </c>
      <c r="F41" s="208"/>
      <c r="G41" s="87">
        <v>77830000</v>
      </c>
      <c r="H41" s="75" t="s">
        <v>9</v>
      </c>
      <c r="I41" s="75" t="s">
        <v>11</v>
      </c>
      <c r="J41" s="75" t="s">
        <v>11</v>
      </c>
      <c r="K41" s="209"/>
    </row>
    <row r="42" spans="1:11" s="82" customFormat="1" ht="15" customHeight="1">
      <c r="A42" s="320"/>
      <c r="B42" s="321"/>
      <c r="C42" s="315" t="s">
        <v>43</v>
      </c>
      <c r="D42" s="316"/>
      <c r="E42" s="316"/>
      <c r="F42" s="316"/>
      <c r="G42" s="316"/>
      <c r="H42" s="317"/>
      <c r="I42" s="318"/>
      <c r="J42" s="315"/>
      <c r="K42" s="322"/>
    </row>
    <row r="43" spans="1:11" s="82" customFormat="1" ht="15" customHeight="1">
      <c r="A43" s="303" t="s">
        <v>142</v>
      </c>
      <c r="B43" s="403"/>
      <c r="C43" s="259">
        <v>42954</v>
      </c>
      <c r="D43" s="262">
        <v>42966</v>
      </c>
      <c r="E43" s="262">
        <v>42970</v>
      </c>
      <c r="F43" s="208"/>
      <c r="G43" s="87">
        <v>51500000</v>
      </c>
      <c r="H43" s="75" t="s">
        <v>9</v>
      </c>
      <c r="I43" s="75" t="s">
        <v>194</v>
      </c>
      <c r="J43" s="75" t="s">
        <v>15</v>
      </c>
      <c r="K43" s="209"/>
    </row>
    <row r="44" spans="1:11" s="82" customFormat="1" ht="15" customHeight="1">
      <c r="A44" s="303" t="s">
        <v>186</v>
      </c>
      <c r="B44" s="403"/>
      <c r="C44" s="259">
        <v>42960</v>
      </c>
      <c r="D44" s="262">
        <v>42970</v>
      </c>
      <c r="E44" s="262">
        <v>42971</v>
      </c>
      <c r="F44" s="208"/>
      <c r="G44" s="87">
        <v>30900000</v>
      </c>
      <c r="H44" s="75" t="s">
        <v>9</v>
      </c>
      <c r="I44" s="75" t="s">
        <v>11</v>
      </c>
      <c r="J44" s="75" t="s">
        <v>69</v>
      </c>
      <c r="K44" s="209"/>
    </row>
    <row r="45" spans="1:11" s="82" customFormat="1" ht="15" customHeight="1">
      <c r="A45" s="303" t="s">
        <v>144</v>
      </c>
      <c r="B45" s="403"/>
      <c r="C45" s="259">
        <v>42952</v>
      </c>
      <c r="D45" s="262">
        <v>42970</v>
      </c>
      <c r="E45" s="262">
        <v>42972</v>
      </c>
      <c r="F45" s="208"/>
      <c r="G45" s="87">
        <v>60500000</v>
      </c>
      <c r="H45" s="75" t="s">
        <v>9</v>
      </c>
      <c r="I45" s="75" t="s">
        <v>11</v>
      </c>
      <c r="J45" s="75" t="s">
        <v>69</v>
      </c>
      <c r="K45" s="209"/>
    </row>
    <row r="46" spans="1:11" s="82" customFormat="1" ht="15" customHeight="1">
      <c r="A46" s="303" t="s">
        <v>158</v>
      </c>
      <c r="B46" s="403"/>
      <c r="C46" s="259">
        <v>42958</v>
      </c>
      <c r="D46" s="262">
        <v>42972</v>
      </c>
      <c r="E46" s="262">
        <v>42973</v>
      </c>
      <c r="F46" s="208"/>
      <c r="G46" s="87">
        <v>77750000</v>
      </c>
      <c r="H46" s="75" t="s">
        <v>9</v>
      </c>
      <c r="I46" s="75" t="s">
        <v>11</v>
      </c>
      <c r="J46" s="75" t="s">
        <v>163</v>
      </c>
      <c r="K46" s="209"/>
    </row>
    <row r="47" spans="1:11" s="82" customFormat="1" ht="15" customHeight="1">
      <c r="A47" s="303" t="s">
        <v>143</v>
      </c>
      <c r="B47" s="403"/>
      <c r="C47" s="259">
        <v>42961</v>
      </c>
      <c r="D47" s="262">
        <v>42973</v>
      </c>
      <c r="E47" s="262">
        <v>42974</v>
      </c>
      <c r="F47" s="208"/>
      <c r="G47" s="87">
        <v>42000000</v>
      </c>
      <c r="H47" s="75" t="s">
        <v>9</v>
      </c>
      <c r="I47" s="75" t="s">
        <v>195</v>
      </c>
      <c r="J47" s="75" t="s">
        <v>15</v>
      </c>
      <c r="K47" s="209"/>
    </row>
    <row r="48" spans="1:11" s="82" customFormat="1" ht="15" customHeight="1">
      <c r="A48" s="303" t="s">
        <v>157</v>
      </c>
      <c r="B48" s="403"/>
      <c r="C48" s="259">
        <v>42963</v>
      </c>
      <c r="D48" s="262">
        <v>42973</v>
      </c>
      <c r="E48" s="262">
        <v>42974</v>
      </c>
      <c r="F48" s="208"/>
      <c r="G48" s="87">
        <v>50000000</v>
      </c>
      <c r="H48" s="75" t="s">
        <v>9</v>
      </c>
      <c r="I48" s="75" t="s">
        <v>11</v>
      </c>
      <c r="J48" s="75" t="s">
        <v>69</v>
      </c>
      <c r="K48" s="209"/>
    </row>
    <row r="49" spans="1:11" s="82" customFormat="1" ht="15" customHeight="1">
      <c r="A49" s="303" t="s">
        <v>161</v>
      </c>
      <c r="B49" s="403"/>
      <c r="C49" s="259">
        <v>42963</v>
      </c>
      <c r="D49" s="262">
        <v>42974</v>
      </c>
      <c r="E49" s="262">
        <v>42975</v>
      </c>
      <c r="F49" s="208"/>
      <c r="G49" s="87">
        <v>48100000</v>
      </c>
      <c r="H49" s="75" t="s">
        <v>9</v>
      </c>
      <c r="I49" s="75" t="s">
        <v>11</v>
      </c>
      <c r="J49" s="75" t="s">
        <v>163</v>
      </c>
      <c r="K49" s="209"/>
    </row>
    <row r="50" spans="1:11" s="82" customFormat="1" ht="15" customHeight="1">
      <c r="A50" s="303" t="s">
        <v>160</v>
      </c>
      <c r="B50" s="403"/>
      <c r="C50" s="259">
        <v>42965</v>
      </c>
      <c r="D50" s="262">
        <v>42974</v>
      </c>
      <c r="E50" s="262">
        <v>42975</v>
      </c>
      <c r="F50" s="208"/>
      <c r="G50" s="87">
        <v>56400000</v>
      </c>
      <c r="H50" s="75" t="s">
        <v>9</v>
      </c>
      <c r="I50" s="75" t="s">
        <v>11</v>
      </c>
      <c r="J50" s="75" t="s">
        <v>69</v>
      </c>
      <c r="K50" s="209"/>
    </row>
    <row r="51" spans="1:11" s="82" customFormat="1" ht="15" customHeight="1">
      <c r="A51" s="303" t="s">
        <v>159</v>
      </c>
      <c r="B51" s="403"/>
      <c r="C51" s="259">
        <v>42963</v>
      </c>
      <c r="D51" s="262">
        <v>42975</v>
      </c>
      <c r="E51" s="262">
        <v>42976</v>
      </c>
      <c r="F51" s="208"/>
      <c r="G51" s="87">
        <v>33000000</v>
      </c>
      <c r="H51" s="75" t="s">
        <v>9</v>
      </c>
      <c r="I51" s="75" t="s">
        <v>11</v>
      </c>
      <c r="J51" s="75" t="s">
        <v>11</v>
      </c>
      <c r="K51" s="209"/>
    </row>
    <row r="52" spans="1:11" s="82" customFormat="1" ht="15" customHeight="1">
      <c r="A52" s="303" t="s">
        <v>162</v>
      </c>
      <c r="B52" s="403"/>
      <c r="C52" s="259">
        <v>42966</v>
      </c>
      <c r="D52" s="262">
        <v>42975</v>
      </c>
      <c r="E52" s="262">
        <v>42976</v>
      </c>
      <c r="F52" s="208"/>
      <c r="G52" s="87">
        <v>45000000</v>
      </c>
      <c r="H52" s="75" t="s">
        <v>9</v>
      </c>
      <c r="I52" s="75" t="s">
        <v>11</v>
      </c>
      <c r="J52" s="75" t="s">
        <v>11</v>
      </c>
      <c r="K52" s="209"/>
    </row>
    <row r="53" spans="1:11" s="82" customFormat="1" ht="15" customHeight="1">
      <c r="A53" s="303" t="s">
        <v>145</v>
      </c>
      <c r="B53" s="403"/>
      <c r="C53" s="259">
        <v>42967</v>
      </c>
      <c r="D53" s="262">
        <v>42976</v>
      </c>
      <c r="E53" s="262">
        <v>42977</v>
      </c>
      <c r="F53" s="208"/>
      <c r="G53" s="87">
        <v>60000000</v>
      </c>
      <c r="H53" s="75" t="s">
        <v>9</v>
      </c>
      <c r="I53" s="75" t="s">
        <v>196</v>
      </c>
      <c r="J53" s="75" t="s">
        <v>76</v>
      </c>
      <c r="K53" s="209"/>
    </row>
    <row r="54" spans="1:11" s="82" customFormat="1" ht="15" customHeight="1">
      <c r="A54" s="303" t="s">
        <v>187</v>
      </c>
      <c r="B54" s="403"/>
      <c r="C54" s="259">
        <v>42967</v>
      </c>
      <c r="D54" s="262">
        <v>42977</v>
      </c>
      <c r="E54" s="262">
        <v>42978</v>
      </c>
      <c r="F54" s="208"/>
      <c r="G54" s="87">
        <v>33200000</v>
      </c>
      <c r="H54" s="75" t="s">
        <v>9</v>
      </c>
      <c r="I54" s="75" t="s">
        <v>195</v>
      </c>
      <c r="J54" s="75" t="s">
        <v>15</v>
      </c>
      <c r="K54" s="209"/>
    </row>
    <row r="55" spans="1:11" s="82" customFormat="1" ht="15" customHeight="1">
      <c r="A55" s="303" t="s">
        <v>189</v>
      </c>
      <c r="B55" s="403"/>
      <c r="C55" s="259">
        <v>42969</v>
      </c>
      <c r="D55" s="262">
        <v>42978</v>
      </c>
      <c r="E55" s="262">
        <v>42979</v>
      </c>
      <c r="F55" s="208"/>
      <c r="G55" s="87">
        <v>59850000</v>
      </c>
      <c r="H55" s="75" t="s">
        <v>9</v>
      </c>
      <c r="I55" s="75" t="s">
        <v>216</v>
      </c>
      <c r="J55" s="75" t="s">
        <v>94</v>
      </c>
      <c r="K55" s="209"/>
    </row>
    <row r="56" spans="1:11" s="82" customFormat="1" ht="15" customHeight="1">
      <c r="A56" s="303" t="s">
        <v>207</v>
      </c>
      <c r="B56" s="403"/>
      <c r="C56" s="259">
        <v>42969</v>
      </c>
      <c r="D56" s="262">
        <v>42978</v>
      </c>
      <c r="E56" s="262">
        <v>42979</v>
      </c>
      <c r="F56" s="208"/>
      <c r="G56" s="87">
        <v>44000000</v>
      </c>
      <c r="H56" s="75" t="s">
        <v>9</v>
      </c>
      <c r="I56" s="75" t="s">
        <v>11</v>
      </c>
      <c r="J56" s="75" t="s">
        <v>11</v>
      </c>
      <c r="K56" s="209"/>
    </row>
    <row r="57" spans="1:11" s="82" customFormat="1" ht="15" customHeight="1">
      <c r="A57" s="303" t="s">
        <v>190</v>
      </c>
      <c r="B57" s="403"/>
      <c r="C57" s="259">
        <v>42970</v>
      </c>
      <c r="D57" s="262">
        <v>42979</v>
      </c>
      <c r="E57" s="262">
        <v>42980</v>
      </c>
      <c r="F57" s="208"/>
      <c r="G57" s="87">
        <v>59110000</v>
      </c>
      <c r="H57" s="75" t="s">
        <v>9</v>
      </c>
      <c r="I57" s="75" t="s">
        <v>11</v>
      </c>
      <c r="J57" s="75" t="s">
        <v>69</v>
      </c>
      <c r="K57" s="209"/>
    </row>
    <row r="58" spans="1:11" s="82" customFormat="1" ht="15" customHeight="1">
      <c r="A58" s="303" t="s">
        <v>208</v>
      </c>
      <c r="B58" s="403"/>
      <c r="C58" s="259">
        <v>42960</v>
      </c>
      <c r="D58" s="262">
        <v>42979</v>
      </c>
      <c r="E58" s="262">
        <v>42980</v>
      </c>
      <c r="F58" s="208"/>
      <c r="G58" s="87">
        <v>50000000</v>
      </c>
      <c r="H58" s="75" t="s">
        <v>9</v>
      </c>
      <c r="I58" s="75" t="s">
        <v>11</v>
      </c>
      <c r="J58" s="75" t="s">
        <v>76</v>
      </c>
      <c r="K58" s="209"/>
    </row>
    <row r="59" spans="1:11" s="82" customFormat="1" ht="15" customHeight="1">
      <c r="A59" s="303" t="s">
        <v>209</v>
      </c>
      <c r="B59" s="403"/>
      <c r="C59" s="259">
        <v>42971</v>
      </c>
      <c r="D59" s="262">
        <v>42980</v>
      </c>
      <c r="E59" s="262">
        <v>42981</v>
      </c>
      <c r="F59" s="208"/>
      <c r="G59" s="87">
        <v>45650000</v>
      </c>
      <c r="H59" s="75" t="s">
        <v>9</v>
      </c>
      <c r="I59" s="75" t="s">
        <v>11</v>
      </c>
      <c r="J59" s="75" t="s">
        <v>11</v>
      </c>
      <c r="K59" s="209"/>
    </row>
    <row r="60" spans="1:11" s="82" customFormat="1" ht="15" customHeight="1">
      <c r="A60" s="303" t="s">
        <v>188</v>
      </c>
      <c r="B60" s="403"/>
      <c r="C60" s="259">
        <v>42972</v>
      </c>
      <c r="D60" s="262">
        <v>42980</v>
      </c>
      <c r="E60" s="262">
        <v>42981</v>
      </c>
      <c r="F60" s="208"/>
      <c r="G60" s="87">
        <v>36750000</v>
      </c>
      <c r="H60" s="75" t="s">
        <v>9</v>
      </c>
      <c r="I60" s="75" t="s">
        <v>197</v>
      </c>
      <c r="J60" s="75" t="s">
        <v>15</v>
      </c>
      <c r="K60" s="209"/>
    </row>
    <row r="61" spans="1:11" s="82" customFormat="1" ht="15" customHeight="1">
      <c r="A61" s="303" t="s">
        <v>210</v>
      </c>
      <c r="B61" s="403"/>
      <c r="C61" s="259">
        <v>42972</v>
      </c>
      <c r="D61" s="262">
        <v>42981</v>
      </c>
      <c r="E61" s="262">
        <v>42982</v>
      </c>
      <c r="F61" s="208"/>
      <c r="G61" s="87">
        <v>54970000</v>
      </c>
      <c r="H61" s="75" t="s">
        <v>9</v>
      </c>
      <c r="I61" s="75" t="s">
        <v>11</v>
      </c>
      <c r="J61" s="75" t="s">
        <v>11</v>
      </c>
      <c r="K61" s="209"/>
    </row>
    <row r="62" spans="1:11" s="82" customFormat="1" ht="15" customHeight="1">
      <c r="A62" s="303" t="s">
        <v>191</v>
      </c>
      <c r="B62" s="403"/>
      <c r="C62" s="259">
        <v>42973</v>
      </c>
      <c r="D62" s="262">
        <v>42982</v>
      </c>
      <c r="E62" s="262">
        <v>42983</v>
      </c>
      <c r="F62" s="208"/>
      <c r="G62" s="87">
        <v>20000000</v>
      </c>
      <c r="H62" s="75" t="s">
        <v>9</v>
      </c>
      <c r="I62" s="75" t="s">
        <v>11</v>
      </c>
      <c r="J62" s="75" t="s">
        <v>94</v>
      </c>
      <c r="K62" s="209"/>
    </row>
    <row r="63" spans="1:11" s="82" customFormat="1" ht="15" customHeight="1">
      <c r="A63" s="303" t="s">
        <v>192</v>
      </c>
      <c r="B63" s="403"/>
      <c r="C63" s="259">
        <v>42973</v>
      </c>
      <c r="D63" s="262">
        <v>42982</v>
      </c>
      <c r="E63" s="262">
        <v>42983</v>
      </c>
      <c r="F63" s="208"/>
      <c r="G63" s="87">
        <v>30200000</v>
      </c>
      <c r="H63" s="75" t="s">
        <v>9</v>
      </c>
      <c r="I63" s="75" t="s">
        <v>11</v>
      </c>
      <c r="J63" s="75" t="s">
        <v>163</v>
      </c>
      <c r="K63" s="209"/>
    </row>
    <row r="64" spans="1:11" s="82" customFormat="1" ht="15" customHeight="1">
      <c r="A64" s="303" t="s">
        <v>211</v>
      </c>
      <c r="B64" s="403"/>
      <c r="C64" s="259">
        <v>42974</v>
      </c>
      <c r="D64" s="262">
        <v>42983</v>
      </c>
      <c r="E64" s="262">
        <v>42984</v>
      </c>
      <c r="F64" s="208"/>
      <c r="G64" s="87">
        <v>36000000</v>
      </c>
      <c r="H64" s="75" t="s">
        <v>9</v>
      </c>
      <c r="I64" s="75" t="s">
        <v>11</v>
      </c>
      <c r="J64" s="75" t="s">
        <v>15</v>
      </c>
      <c r="K64" s="209"/>
    </row>
    <row r="65" spans="1:11" s="82" customFormat="1" ht="15" customHeight="1">
      <c r="A65" s="303" t="s">
        <v>212</v>
      </c>
      <c r="B65" s="403"/>
      <c r="C65" s="259">
        <v>42976</v>
      </c>
      <c r="D65" s="262">
        <v>42984</v>
      </c>
      <c r="E65" s="262">
        <v>42985</v>
      </c>
      <c r="F65" s="208"/>
      <c r="G65" s="87">
        <v>61000000</v>
      </c>
      <c r="H65" s="75" t="s">
        <v>9</v>
      </c>
      <c r="I65" s="75" t="s">
        <v>11</v>
      </c>
      <c r="J65" s="75" t="s">
        <v>76</v>
      </c>
      <c r="K65" s="209"/>
    </row>
    <row r="66" spans="1:11" s="82" customFormat="1" ht="15" customHeight="1">
      <c r="A66" s="303" t="s">
        <v>213</v>
      </c>
      <c r="B66" s="403"/>
      <c r="C66" s="259">
        <v>42974</v>
      </c>
      <c r="D66" s="262">
        <v>42985</v>
      </c>
      <c r="E66" s="262">
        <v>42986</v>
      </c>
      <c r="F66" s="208"/>
      <c r="G66" s="87">
        <v>32700000</v>
      </c>
      <c r="H66" s="75" t="s">
        <v>9</v>
      </c>
      <c r="I66" s="75" t="s">
        <v>11</v>
      </c>
      <c r="J66" s="75" t="s">
        <v>163</v>
      </c>
      <c r="K66" s="209"/>
    </row>
    <row r="67" spans="1:11" s="82" customFormat="1" ht="15" customHeight="1">
      <c r="A67" s="303" t="s">
        <v>214</v>
      </c>
      <c r="B67" s="403"/>
      <c r="C67" s="259">
        <v>42974</v>
      </c>
      <c r="D67" s="262">
        <v>42986</v>
      </c>
      <c r="E67" s="262">
        <v>42987</v>
      </c>
      <c r="F67" s="208"/>
      <c r="G67" s="87">
        <v>54670000</v>
      </c>
      <c r="H67" s="75" t="s">
        <v>9</v>
      </c>
      <c r="I67" s="75" t="s">
        <v>11</v>
      </c>
      <c r="J67" s="75" t="s">
        <v>69</v>
      </c>
      <c r="K67" s="209"/>
    </row>
    <row r="68" spans="1:11" s="82" customFormat="1" ht="15" customHeight="1">
      <c r="A68" s="303" t="s">
        <v>215</v>
      </c>
      <c r="B68" s="403"/>
      <c r="C68" s="259">
        <v>42978</v>
      </c>
      <c r="D68" s="262">
        <v>42987</v>
      </c>
      <c r="E68" s="262">
        <v>42988</v>
      </c>
      <c r="F68" s="208"/>
      <c r="G68" s="87">
        <v>34928000</v>
      </c>
      <c r="H68" s="75" t="s">
        <v>9</v>
      </c>
      <c r="I68" s="75" t="s">
        <v>11</v>
      </c>
      <c r="J68" s="75" t="s">
        <v>69</v>
      </c>
      <c r="K68" s="209"/>
    </row>
    <row r="69" spans="1:13" s="82" customFormat="1" ht="15">
      <c r="A69" s="303" t="s">
        <v>193</v>
      </c>
      <c r="B69" s="403"/>
      <c r="C69" s="430" t="s">
        <v>184</v>
      </c>
      <c r="D69" s="262"/>
      <c r="E69" s="262"/>
      <c r="F69" s="208"/>
      <c r="G69" s="87"/>
      <c r="H69" s="75"/>
      <c r="I69" s="75"/>
      <c r="J69" s="75"/>
      <c r="K69" s="208"/>
      <c r="L69" s="251"/>
      <c r="M69" s="277"/>
    </row>
    <row r="70" spans="1:11" s="82" customFormat="1" ht="15">
      <c r="A70" s="320"/>
      <c r="B70" s="321"/>
      <c r="C70" s="315" t="s">
        <v>67</v>
      </c>
      <c r="D70" s="316"/>
      <c r="E70" s="316"/>
      <c r="F70" s="316"/>
      <c r="G70" s="316"/>
      <c r="H70" s="317"/>
      <c r="I70" s="318"/>
      <c r="J70" s="315"/>
      <c r="K70" s="322"/>
    </row>
    <row r="71" spans="1:11" s="82" customFormat="1" ht="15">
      <c r="A71" s="303" t="s">
        <v>166</v>
      </c>
      <c r="B71" s="360"/>
      <c r="C71" s="252">
        <v>42959</v>
      </c>
      <c r="D71" s="262">
        <v>42967</v>
      </c>
      <c r="E71" s="262">
        <v>42971</v>
      </c>
      <c r="F71" s="208"/>
      <c r="G71" s="87">
        <v>40000000</v>
      </c>
      <c r="H71" s="75" t="s">
        <v>9</v>
      </c>
      <c r="I71" s="75" t="s">
        <v>11</v>
      </c>
      <c r="J71" s="75" t="s">
        <v>84</v>
      </c>
      <c r="K71" s="127"/>
    </row>
    <row r="72" spans="1:11" s="82" customFormat="1" ht="15">
      <c r="A72" s="303" t="s">
        <v>165</v>
      </c>
      <c r="B72" s="360"/>
      <c r="C72" s="252">
        <v>42951</v>
      </c>
      <c r="D72" s="262">
        <v>42971</v>
      </c>
      <c r="E72" s="262">
        <v>42974</v>
      </c>
      <c r="F72" s="208"/>
      <c r="G72" s="87">
        <v>24000000</v>
      </c>
      <c r="H72" s="75" t="s">
        <v>9</v>
      </c>
      <c r="I72" s="75" t="s">
        <v>11</v>
      </c>
      <c r="J72" s="75" t="s">
        <v>84</v>
      </c>
      <c r="K72" s="127"/>
    </row>
    <row r="73" spans="1:11" s="82" customFormat="1" ht="15">
      <c r="A73" s="303" t="s">
        <v>146</v>
      </c>
      <c r="B73" s="360"/>
      <c r="C73" s="252">
        <v>42964</v>
      </c>
      <c r="D73" s="262">
        <v>42974</v>
      </c>
      <c r="E73" s="262">
        <v>42976</v>
      </c>
      <c r="F73" s="208"/>
      <c r="G73" s="87">
        <v>44500000</v>
      </c>
      <c r="H73" s="75" t="s">
        <v>9</v>
      </c>
      <c r="I73" s="75" t="s">
        <v>200</v>
      </c>
      <c r="J73" s="75" t="s">
        <v>85</v>
      </c>
      <c r="K73" s="127"/>
    </row>
    <row r="74" spans="1:11" s="82" customFormat="1" ht="15">
      <c r="A74" s="303" t="s">
        <v>198</v>
      </c>
      <c r="B74" s="360"/>
      <c r="C74" s="252">
        <v>42968</v>
      </c>
      <c r="D74" s="262">
        <v>42976</v>
      </c>
      <c r="E74" s="262">
        <v>42977</v>
      </c>
      <c r="F74" s="208"/>
      <c r="G74" s="87">
        <v>15000000</v>
      </c>
      <c r="H74" s="75" t="s">
        <v>9</v>
      </c>
      <c r="I74" s="75" t="s">
        <v>199</v>
      </c>
      <c r="J74" s="75" t="s">
        <v>68</v>
      </c>
      <c r="K74" s="127"/>
    </row>
    <row r="75" spans="1:11" s="82" customFormat="1" ht="15">
      <c r="A75" s="303" t="s">
        <v>201</v>
      </c>
      <c r="B75" s="360"/>
      <c r="C75" s="252">
        <v>42967</v>
      </c>
      <c r="D75" s="262">
        <v>42977</v>
      </c>
      <c r="E75" s="262">
        <v>42979</v>
      </c>
      <c r="F75" s="208"/>
      <c r="G75" s="87">
        <v>30000000</v>
      </c>
      <c r="H75" s="75" t="s">
        <v>9</v>
      </c>
      <c r="I75" s="75" t="s">
        <v>97</v>
      </c>
      <c r="J75" s="75" t="s">
        <v>218</v>
      </c>
      <c r="K75" s="127"/>
    </row>
    <row r="76" spans="1:11" s="82" customFormat="1" ht="15">
      <c r="A76" s="303" t="s">
        <v>167</v>
      </c>
      <c r="B76" s="403"/>
      <c r="C76" s="259">
        <v>42971</v>
      </c>
      <c r="D76" s="262">
        <v>42980</v>
      </c>
      <c r="E76" s="262">
        <v>42981</v>
      </c>
      <c r="F76" s="208"/>
      <c r="G76" s="87">
        <v>20000000</v>
      </c>
      <c r="H76" s="75" t="s">
        <v>9</v>
      </c>
      <c r="I76" s="75" t="s">
        <v>199</v>
      </c>
      <c r="J76" s="75" t="s">
        <v>76</v>
      </c>
      <c r="K76" s="127"/>
    </row>
    <row r="77" spans="1:11" s="82" customFormat="1" ht="15">
      <c r="A77" s="303" t="s">
        <v>217</v>
      </c>
      <c r="B77" s="360"/>
      <c r="C77" s="252">
        <v>42982</v>
      </c>
      <c r="D77" s="262">
        <v>42983</v>
      </c>
      <c r="E77" s="262">
        <v>42986</v>
      </c>
      <c r="F77" s="208"/>
      <c r="G77" s="87">
        <v>50000000</v>
      </c>
      <c r="H77" s="75" t="s">
        <v>9</v>
      </c>
      <c r="I77" s="75" t="s">
        <v>11</v>
      </c>
      <c r="J77" s="75" t="s">
        <v>11</v>
      </c>
      <c r="K77" s="127"/>
    </row>
    <row r="78" spans="1:11" ht="15.75" customHeight="1">
      <c r="A78" s="320"/>
      <c r="B78" s="321"/>
      <c r="C78" s="315" t="s">
        <v>17</v>
      </c>
      <c r="D78" s="316"/>
      <c r="E78" s="316"/>
      <c r="F78" s="316"/>
      <c r="G78" s="316"/>
      <c r="H78" s="317"/>
      <c r="I78" s="318"/>
      <c r="J78" s="315"/>
      <c r="K78" s="322"/>
    </row>
    <row r="79" spans="1:11" s="82" customFormat="1" ht="15">
      <c r="A79" s="254" t="s">
        <v>66</v>
      </c>
      <c r="B79" s="208"/>
      <c r="C79" s="259"/>
      <c r="D79" s="262"/>
      <c r="E79" s="262"/>
      <c r="F79" s="208"/>
      <c r="G79" s="87"/>
      <c r="H79" s="75"/>
      <c r="I79" s="75"/>
      <c r="J79" s="75"/>
      <c r="K79" s="127"/>
    </row>
    <row r="80" spans="1:11" s="82" customFormat="1" ht="15">
      <c r="A80" s="320"/>
      <c r="B80" s="321"/>
      <c r="C80" s="315" t="s">
        <v>81</v>
      </c>
      <c r="D80" s="316"/>
      <c r="E80" s="316"/>
      <c r="F80" s="316"/>
      <c r="G80" s="317"/>
      <c r="H80" s="318"/>
      <c r="I80" s="315"/>
      <c r="J80" s="316"/>
      <c r="K80" s="322"/>
    </row>
    <row r="81" spans="1:11" s="82" customFormat="1" ht="15">
      <c r="A81" s="303" t="s">
        <v>158</v>
      </c>
      <c r="B81" s="360"/>
      <c r="C81" s="252">
        <v>42958</v>
      </c>
      <c r="D81" s="262">
        <v>42969</v>
      </c>
      <c r="E81" s="262">
        <v>42971</v>
      </c>
      <c r="F81" s="208"/>
      <c r="G81" s="87">
        <v>30000000</v>
      </c>
      <c r="H81" s="75" t="s">
        <v>9</v>
      </c>
      <c r="I81" s="75" t="s">
        <v>11</v>
      </c>
      <c r="J81" s="75" t="s">
        <v>72</v>
      </c>
      <c r="K81" s="127"/>
    </row>
    <row r="82" spans="1:11" s="82" customFormat="1" ht="15">
      <c r="A82" s="303" t="s">
        <v>161</v>
      </c>
      <c r="B82" s="360"/>
      <c r="C82" s="252">
        <v>42963</v>
      </c>
      <c r="D82" s="262">
        <v>42971</v>
      </c>
      <c r="E82" s="262">
        <v>42973</v>
      </c>
      <c r="F82" s="208"/>
      <c r="G82" s="87">
        <v>20000000</v>
      </c>
      <c r="H82" s="75" t="s">
        <v>9</v>
      </c>
      <c r="I82" s="75" t="s">
        <v>11</v>
      </c>
      <c r="J82" s="75" t="s">
        <v>72</v>
      </c>
      <c r="K82" s="127"/>
    </row>
    <row r="83" spans="1:11" s="82" customFormat="1" ht="15">
      <c r="A83" s="303" t="s">
        <v>201</v>
      </c>
      <c r="B83" s="360"/>
      <c r="C83" s="252">
        <v>42967</v>
      </c>
      <c r="D83" s="262">
        <v>42973</v>
      </c>
      <c r="E83" s="262">
        <v>42974</v>
      </c>
      <c r="F83" s="208"/>
      <c r="G83" s="87">
        <v>25000000</v>
      </c>
      <c r="H83" s="75" t="s">
        <v>9</v>
      </c>
      <c r="I83" s="75" t="s">
        <v>97</v>
      </c>
      <c r="J83" s="75" t="s">
        <v>218</v>
      </c>
      <c r="K83" s="127"/>
    </row>
    <row r="84" spans="1:11" s="82" customFormat="1" ht="15">
      <c r="A84" s="303" t="s">
        <v>198</v>
      </c>
      <c r="B84" s="360"/>
      <c r="C84" s="252">
        <v>42968</v>
      </c>
      <c r="D84" s="262">
        <v>42974</v>
      </c>
      <c r="E84" s="262">
        <v>42976</v>
      </c>
      <c r="F84" s="208"/>
      <c r="G84" s="87">
        <v>30000000</v>
      </c>
      <c r="H84" s="75" t="s">
        <v>9</v>
      </c>
      <c r="I84" s="75" t="s">
        <v>199</v>
      </c>
      <c r="J84" s="75" t="s">
        <v>68</v>
      </c>
      <c r="K84" s="127"/>
    </row>
    <row r="85" spans="1:11" s="82" customFormat="1" ht="15">
      <c r="A85" s="303" t="s">
        <v>207</v>
      </c>
      <c r="B85" s="360"/>
      <c r="C85" s="252">
        <v>42969</v>
      </c>
      <c r="D85" s="262">
        <v>42977</v>
      </c>
      <c r="E85" s="262">
        <v>42978</v>
      </c>
      <c r="F85" s="208"/>
      <c r="G85" s="87">
        <v>24000000</v>
      </c>
      <c r="H85" s="75" t="s">
        <v>9</v>
      </c>
      <c r="I85" s="75" t="s">
        <v>11</v>
      </c>
      <c r="J85" s="75" t="s">
        <v>11</v>
      </c>
      <c r="K85" s="127"/>
    </row>
    <row r="86" spans="1:11" s="82" customFormat="1" ht="15">
      <c r="A86" s="303" t="s">
        <v>167</v>
      </c>
      <c r="B86" s="360"/>
      <c r="C86" s="252">
        <v>42971</v>
      </c>
      <c r="D86" s="262">
        <v>42979</v>
      </c>
      <c r="E86" s="262">
        <v>42980</v>
      </c>
      <c r="F86" s="208"/>
      <c r="G86" s="87">
        <v>30000000</v>
      </c>
      <c r="H86" s="75" t="s">
        <v>9</v>
      </c>
      <c r="I86" s="75" t="s">
        <v>199</v>
      </c>
      <c r="J86" s="75" t="s">
        <v>76</v>
      </c>
      <c r="K86" s="127"/>
    </row>
    <row r="87" spans="1:11" s="82" customFormat="1" ht="15">
      <c r="A87" s="303" t="s">
        <v>192</v>
      </c>
      <c r="B87" s="360"/>
      <c r="C87" s="252">
        <v>42973</v>
      </c>
      <c r="D87" s="262">
        <v>42980</v>
      </c>
      <c r="E87" s="262">
        <v>42982</v>
      </c>
      <c r="F87" s="208"/>
      <c r="G87" s="87">
        <v>30200000</v>
      </c>
      <c r="H87" s="75" t="s">
        <v>9</v>
      </c>
      <c r="I87" s="75" t="s">
        <v>11</v>
      </c>
      <c r="J87" s="75" t="s">
        <v>72</v>
      </c>
      <c r="K87" s="127"/>
    </row>
    <row r="88" spans="1:11" s="82" customFormat="1" ht="15">
      <c r="A88" s="303" t="s">
        <v>191</v>
      </c>
      <c r="B88" s="360"/>
      <c r="C88" s="252">
        <v>42973</v>
      </c>
      <c r="D88" s="262">
        <v>42983</v>
      </c>
      <c r="E88" s="262">
        <v>42984</v>
      </c>
      <c r="F88" s="208"/>
      <c r="G88" s="87">
        <v>31000000</v>
      </c>
      <c r="H88" s="75" t="s">
        <v>9</v>
      </c>
      <c r="I88" s="75" t="s">
        <v>11</v>
      </c>
      <c r="J88" s="75" t="s">
        <v>94</v>
      </c>
      <c r="K88" s="127"/>
    </row>
    <row r="89" spans="1:11" s="82" customFormat="1" ht="15">
      <c r="A89" s="303" t="s">
        <v>215</v>
      </c>
      <c r="B89" s="360"/>
      <c r="C89" s="252">
        <v>42978</v>
      </c>
      <c r="D89" s="262">
        <v>42984</v>
      </c>
      <c r="E89" s="262">
        <v>42985</v>
      </c>
      <c r="F89" s="208"/>
      <c r="G89" s="87">
        <v>26168000</v>
      </c>
      <c r="H89" s="75" t="s">
        <v>9</v>
      </c>
      <c r="I89" s="75" t="s">
        <v>11</v>
      </c>
      <c r="J89" s="75" t="s">
        <v>69</v>
      </c>
      <c r="K89" s="127"/>
    </row>
    <row r="90" spans="1:11" s="82" customFormat="1" ht="15">
      <c r="A90" s="303"/>
      <c r="B90" s="403"/>
      <c r="C90" s="259"/>
      <c r="D90" s="262"/>
      <c r="E90" s="262"/>
      <c r="F90" s="208"/>
      <c r="G90" s="87"/>
      <c r="H90" s="75"/>
      <c r="I90" s="75"/>
      <c r="J90" s="75"/>
      <c r="K90" s="127"/>
    </row>
    <row r="91" spans="1:11" s="82" customFormat="1" ht="15">
      <c r="A91" s="125"/>
      <c r="B91" s="20"/>
      <c r="C91" s="324" t="s">
        <v>10</v>
      </c>
      <c r="D91" s="385"/>
      <c r="E91" s="385"/>
      <c r="F91" s="385"/>
      <c r="G91" s="327">
        <f>SUM(G34:G89)</f>
        <v>2098376000</v>
      </c>
      <c r="H91" s="19"/>
      <c r="I91" s="19"/>
      <c r="J91" s="108"/>
      <c r="K91" s="202"/>
    </row>
    <row r="92" spans="1:11" s="82" customFormat="1" ht="15">
      <c r="A92" s="54"/>
      <c r="B92" s="208"/>
      <c r="C92" s="208"/>
      <c r="D92" s="208"/>
      <c r="E92" s="208"/>
      <c r="F92" s="208"/>
      <c r="G92" s="208"/>
      <c r="H92" s="208"/>
      <c r="I92" s="208"/>
      <c r="J92" s="208"/>
      <c r="K92" s="209"/>
    </row>
    <row r="93" spans="1:11" s="82" customFormat="1" ht="15">
      <c r="A93" s="125"/>
      <c r="B93" s="319" t="s">
        <v>41</v>
      </c>
      <c r="C93" s="95"/>
      <c r="D93" s="382"/>
      <c r="E93" s="382"/>
      <c r="F93" s="382"/>
      <c r="G93" s="382"/>
      <c r="H93" s="382"/>
      <c r="I93" s="121"/>
      <c r="J93" s="121"/>
      <c r="K93" s="383"/>
    </row>
    <row r="94" spans="1:11" s="82" customFormat="1" ht="15">
      <c r="A94" s="320"/>
      <c r="B94" s="314"/>
      <c r="C94" s="315" t="s">
        <v>20</v>
      </c>
      <c r="D94" s="316"/>
      <c r="E94" s="316"/>
      <c r="F94" s="316"/>
      <c r="G94" s="316"/>
      <c r="H94" s="317"/>
      <c r="I94" s="318"/>
      <c r="J94" s="315"/>
      <c r="K94" s="322"/>
    </row>
    <row r="95" spans="1:11" s="82" customFormat="1" ht="15.75" customHeight="1">
      <c r="A95" s="125" t="s">
        <v>169</v>
      </c>
      <c r="C95" s="252">
        <v>42962</v>
      </c>
      <c r="D95" s="262">
        <v>42964</v>
      </c>
      <c r="E95" s="262">
        <v>42970</v>
      </c>
      <c r="F95" s="138"/>
      <c r="G95" s="138">
        <v>46822000</v>
      </c>
      <c r="H95" s="19" t="s">
        <v>9</v>
      </c>
      <c r="I95" s="75" t="s">
        <v>170</v>
      </c>
      <c r="J95" s="11" t="s">
        <v>80</v>
      </c>
      <c r="K95" s="256"/>
    </row>
    <row r="96" spans="1:11" s="82" customFormat="1" ht="15.75" customHeight="1">
      <c r="A96" s="125" t="s">
        <v>219</v>
      </c>
      <c r="C96" s="252">
        <v>42971</v>
      </c>
      <c r="D96" s="262">
        <v>42973</v>
      </c>
      <c r="E96" s="262">
        <v>42975</v>
      </c>
      <c r="F96" s="138"/>
      <c r="G96" s="138">
        <v>21832400</v>
      </c>
      <c r="H96" s="19" t="s">
        <v>9</v>
      </c>
      <c r="I96" s="75" t="s">
        <v>11</v>
      </c>
      <c r="J96" s="11" t="s">
        <v>69</v>
      </c>
      <c r="K96" s="256"/>
    </row>
    <row r="97" spans="1:11" ht="15">
      <c r="A97" s="320"/>
      <c r="B97" s="321"/>
      <c r="C97" s="315" t="s">
        <v>21</v>
      </c>
      <c r="D97" s="316"/>
      <c r="E97" s="316"/>
      <c r="F97" s="316"/>
      <c r="G97" s="316"/>
      <c r="H97" s="317"/>
      <c r="I97" s="318"/>
      <c r="J97" s="315"/>
      <c r="K97" s="322"/>
    </row>
    <row r="98" spans="1:11" s="82" customFormat="1" ht="15">
      <c r="A98" s="125" t="s">
        <v>151</v>
      </c>
      <c r="C98" s="252">
        <v>42961</v>
      </c>
      <c r="D98" s="262">
        <v>42966</v>
      </c>
      <c r="E98" s="262">
        <v>42970</v>
      </c>
      <c r="F98" s="138"/>
      <c r="G98" s="138">
        <v>47000000</v>
      </c>
      <c r="H98" s="19" t="s">
        <v>9</v>
      </c>
      <c r="I98" s="75" t="s">
        <v>152</v>
      </c>
      <c r="J98" s="11" t="s">
        <v>94</v>
      </c>
      <c r="K98" s="127"/>
    </row>
    <row r="99" spans="1:11" s="82" customFormat="1" ht="15">
      <c r="A99" s="125" t="s">
        <v>174</v>
      </c>
      <c r="C99" s="252">
        <v>42959</v>
      </c>
      <c r="D99" s="262">
        <v>42973</v>
      </c>
      <c r="E99" s="262">
        <v>42974</v>
      </c>
      <c r="F99" s="138"/>
      <c r="G99" s="138">
        <v>26000000</v>
      </c>
      <c r="H99" s="19" t="s">
        <v>9</v>
      </c>
      <c r="I99" s="75" t="s">
        <v>11</v>
      </c>
      <c r="J99" s="11" t="s">
        <v>98</v>
      </c>
      <c r="K99" s="127"/>
    </row>
    <row r="100" spans="1:11" s="82" customFormat="1" ht="15">
      <c r="A100" s="125" t="s">
        <v>175</v>
      </c>
      <c r="C100" s="252">
        <v>42963</v>
      </c>
      <c r="D100" s="262">
        <v>42974</v>
      </c>
      <c r="E100" s="262">
        <v>42976</v>
      </c>
      <c r="F100" s="138"/>
      <c r="G100" s="138">
        <v>44000000</v>
      </c>
      <c r="H100" s="19" t="s">
        <v>9</v>
      </c>
      <c r="I100" s="75" t="s">
        <v>11</v>
      </c>
      <c r="J100" s="11" t="s">
        <v>98</v>
      </c>
      <c r="K100" s="127"/>
    </row>
    <row r="101" spans="1:11" s="82" customFormat="1" ht="15">
      <c r="A101" s="125" t="s">
        <v>176</v>
      </c>
      <c r="C101" s="252">
        <v>42968</v>
      </c>
      <c r="D101" s="262">
        <v>42976</v>
      </c>
      <c r="E101" s="262">
        <v>42977</v>
      </c>
      <c r="F101" s="138"/>
      <c r="G101" s="138">
        <v>29500000</v>
      </c>
      <c r="H101" s="19" t="s">
        <v>9</v>
      </c>
      <c r="I101" s="75" t="s">
        <v>92</v>
      </c>
      <c r="J101" s="11" t="s">
        <v>90</v>
      </c>
      <c r="K101" s="127"/>
    </row>
    <row r="102" spans="1:11" s="82" customFormat="1" ht="15">
      <c r="A102" s="125" t="s">
        <v>220</v>
      </c>
      <c r="C102" s="252">
        <v>42971</v>
      </c>
      <c r="D102" s="262">
        <v>42977</v>
      </c>
      <c r="E102" s="262">
        <v>42978</v>
      </c>
      <c r="F102" s="138"/>
      <c r="G102" s="138">
        <v>20000000</v>
      </c>
      <c r="H102" s="19" t="s">
        <v>9</v>
      </c>
      <c r="I102" s="75" t="s">
        <v>11</v>
      </c>
      <c r="J102" s="75" t="s">
        <v>69</v>
      </c>
      <c r="K102" s="127"/>
    </row>
    <row r="103" spans="1:11" s="82" customFormat="1" ht="15">
      <c r="A103" s="125" t="s">
        <v>180</v>
      </c>
      <c r="C103" s="252">
        <v>42973</v>
      </c>
      <c r="D103" s="262">
        <v>42978</v>
      </c>
      <c r="E103" s="262">
        <v>42980</v>
      </c>
      <c r="F103" s="138"/>
      <c r="G103" s="138">
        <v>36300000</v>
      </c>
      <c r="H103" s="19" t="s">
        <v>9</v>
      </c>
      <c r="I103" s="11" t="s">
        <v>92</v>
      </c>
      <c r="J103" s="75" t="s">
        <v>94</v>
      </c>
      <c r="K103" s="127"/>
    </row>
    <row r="104" spans="1:11" s="82" customFormat="1" ht="15">
      <c r="A104" s="125" t="s">
        <v>181</v>
      </c>
      <c r="C104" s="252">
        <v>42973</v>
      </c>
      <c r="D104" s="262">
        <v>42981</v>
      </c>
      <c r="E104" s="262">
        <v>42981</v>
      </c>
      <c r="F104" s="138"/>
      <c r="G104" s="138">
        <v>29500000</v>
      </c>
      <c r="H104" s="19" t="s">
        <v>9</v>
      </c>
      <c r="I104" s="11" t="s">
        <v>92</v>
      </c>
      <c r="J104" s="75" t="s">
        <v>90</v>
      </c>
      <c r="K104" s="127"/>
    </row>
    <row r="105" spans="1:11" s="82" customFormat="1" ht="15">
      <c r="A105" s="125" t="s">
        <v>221</v>
      </c>
      <c r="C105" s="252">
        <v>42979</v>
      </c>
      <c r="D105" s="262">
        <v>42981</v>
      </c>
      <c r="E105" s="262">
        <v>42983</v>
      </c>
      <c r="F105" s="138"/>
      <c r="G105" s="138">
        <v>25000000</v>
      </c>
      <c r="H105" s="19" t="s">
        <v>9</v>
      </c>
      <c r="I105" s="11" t="s">
        <v>223</v>
      </c>
      <c r="J105" s="75" t="s">
        <v>224</v>
      </c>
      <c r="K105" s="127"/>
    </row>
    <row r="106" spans="1:11" s="82" customFormat="1" ht="15">
      <c r="A106" s="125" t="s">
        <v>222</v>
      </c>
      <c r="C106" s="252">
        <v>42980</v>
      </c>
      <c r="D106" s="262">
        <v>42983</v>
      </c>
      <c r="E106" s="262">
        <v>42984</v>
      </c>
      <c r="F106" s="138"/>
      <c r="G106" s="138">
        <v>29500000</v>
      </c>
      <c r="H106" s="19" t="s">
        <v>9</v>
      </c>
      <c r="I106" s="11" t="s">
        <v>92</v>
      </c>
      <c r="J106" s="75" t="s">
        <v>90</v>
      </c>
      <c r="K106" s="256"/>
    </row>
    <row r="107" spans="1:11" s="82" customFormat="1" ht="15">
      <c r="A107" s="125"/>
      <c r="C107" s="252"/>
      <c r="D107" s="262"/>
      <c r="E107" s="262"/>
      <c r="F107" s="138"/>
      <c r="G107" s="138"/>
      <c r="H107" s="19"/>
      <c r="I107" s="11"/>
      <c r="J107" s="75"/>
      <c r="K107" s="256"/>
    </row>
    <row r="108" spans="1:11" s="82" customFormat="1" ht="15">
      <c r="A108" s="125"/>
      <c r="C108" s="252"/>
      <c r="D108" s="262"/>
      <c r="E108" s="262"/>
      <c r="F108" s="138"/>
      <c r="G108" s="138"/>
      <c r="H108" s="19"/>
      <c r="I108" s="11"/>
      <c r="J108" s="75"/>
      <c r="K108" s="256"/>
    </row>
    <row r="109" spans="1:11" ht="15">
      <c r="A109" s="124"/>
      <c r="B109" s="21"/>
      <c r="C109" s="324" t="s">
        <v>10</v>
      </c>
      <c r="D109" s="385"/>
      <c r="E109" s="385"/>
      <c r="F109" s="385"/>
      <c r="G109" s="327">
        <f>SUM(G95:G106)</f>
        <v>355454400</v>
      </c>
      <c r="H109" s="123"/>
      <c r="I109" s="123"/>
      <c r="J109" s="18"/>
      <c r="K109" s="357"/>
    </row>
    <row r="110" spans="1:11" ht="15">
      <c r="A110" s="124"/>
      <c r="B110" s="21"/>
      <c r="C110" s="69"/>
      <c r="D110" s="69"/>
      <c r="E110" s="69"/>
      <c r="F110" s="69"/>
      <c r="G110" s="48"/>
      <c r="H110" s="123"/>
      <c r="I110" s="123"/>
      <c r="J110" s="18"/>
      <c r="K110" s="357"/>
    </row>
    <row r="111" spans="1:11" ht="15">
      <c r="A111" s="129"/>
      <c r="B111" s="72"/>
      <c r="C111" s="73"/>
      <c r="D111" s="13"/>
      <c r="E111" s="13"/>
      <c r="F111" s="13"/>
      <c r="G111" s="15"/>
      <c r="H111" s="15"/>
      <c r="I111" s="19"/>
      <c r="J111" s="108"/>
      <c r="K111" s="357"/>
    </row>
    <row r="112" spans="1:11" ht="15">
      <c r="A112" s="54"/>
      <c r="B112" s="336" t="s">
        <v>24</v>
      </c>
      <c r="C112" s="337" t="s">
        <v>10</v>
      </c>
      <c r="D112" s="338"/>
      <c r="E112" s="338"/>
      <c r="F112" s="338"/>
      <c r="G112" s="339">
        <f>SUM(G109,G91,G30,G24,G12)</f>
        <v>2453830400</v>
      </c>
      <c r="H112" s="19"/>
      <c r="I112" s="123"/>
      <c r="J112" s="70"/>
      <c r="K112" s="357"/>
    </row>
    <row r="113" spans="1:11" ht="15">
      <c r="A113" s="54"/>
      <c r="B113" s="290"/>
      <c r="C113" s="291"/>
      <c r="D113" s="292"/>
      <c r="E113" s="292"/>
      <c r="F113" s="292"/>
      <c r="G113" s="293"/>
      <c r="H113" s="19"/>
      <c r="I113" s="123"/>
      <c r="J113" s="70"/>
      <c r="K113" s="357"/>
    </row>
    <row r="114" spans="1:11" ht="15">
      <c r="A114" s="54"/>
      <c r="B114" s="30"/>
      <c r="C114" s="289"/>
      <c r="D114" s="109"/>
      <c r="E114" s="109"/>
      <c r="F114" s="109"/>
      <c r="G114" s="91"/>
      <c r="H114" s="19"/>
      <c r="I114" s="123"/>
      <c r="J114" s="70"/>
      <c r="K114" s="357"/>
    </row>
    <row r="115" spans="1:11" ht="15">
      <c r="A115" s="54"/>
      <c r="B115" s="30"/>
      <c r="C115" s="289"/>
      <c r="D115" s="109"/>
      <c r="E115" s="109"/>
      <c r="F115" s="109"/>
      <c r="G115" s="91"/>
      <c r="H115" s="19"/>
      <c r="I115" s="123"/>
      <c r="J115" s="70"/>
      <c r="K115" s="357"/>
    </row>
    <row r="116" spans="1:11" ht="15">
      <c r="A116" s="54"/>
      <c r="B116" s="30"/>
      <c r="C116" s="289"/>
      <c r="D116" s="109"/>
      <c r="E116" s="109"/>
      <c r="F116" s="109"/>
      <c r="G116" s="91"/>
      <c r="H116" s="19"/>
      <c r="I116" s="123"/>
      <c r="J116" s="70"/>
      <c r="K116" s="357"/>
    </row>
    <row r="117" spans="1:11" ht="15">
      <c r="A117" s="84" t="s">
        <v>18</v>
      </c>
      <c r="B117" s="101"/>
      <c r="C117" s="102"/>
      <c r="D117" s="103"/>
      <c r="E117" s="103"/>
      <c r="F117" s="103"/>
      <c r="G117" s="104"/>
      <c r="H117" s="94"/>
      <c r="I117" s="67"/>
      <c r="J117" s="105"/>
      <c r="K117" s="116" t="s">
        <v>65</v>
      </c>
    </row>
    <row r="118" spans="1:11" ht="15">
      <c r="A118" s="280"/>
      <c r="B118" s="281"/>
      <c r="C118" s="282"/>
      <c r="D118" s="283"/>
      <c r="E118" s="283"/>
      <c r="F118" s="283"/>
      <c r="G118" s="284"/>
      <c r="H118" s="266"/>
      <c r="I118" s="285"/>
      <c r="J118" s="286"/>
      <c r="K118" s="287"/>
    </row>
    <row r="119" spans="1:11" ht="47.25">
      <c r="A119" s="57"/>
      <c r="B119" s="31"/>
      <c r="C119" s="25"/>
      <c r="D119" s="25"/>
      <c r="E119" s="25"/>
      <c r="F119" s="25"/>
      <c r="G119" s="32" t="str">
        <f>+C1</f>
        <v>Williams Brazil</v>
      </c>
      <c r="H119" s="33"/>
      <c r="I119" s="33"/>
      <c r="J119" s="33"/>
      <c r="K119" s="55"/>
    </row>
    <row r="120" spans="1:11" ht="25.5">
      <c r="A120" s="58"/>
      <c r="B120" s="30"/>
      <c r="C120" s="34"/>
      <c r="D120" s="34"/>
      <c r="E120" s="34"/>
      <c r="F120" s="34"/>
      <c r="G120" s="358" t="str">
        <f>+C2</f>
        <v>SUGAR LINE UP edition 23.08.17</v>
      </c>
      <c r="H120" s="34"/>
      <c r="I120" s="34"/>
      <c r="J120" s="34"/>
      <c r="K120" s="55"/>
    </row>
    <row r="121" spans="1:11" ht="15">
      <c r="A121" s="58"/>
      <c r="B121" s="34"/>
      <c r="C121" s="34"/>
      <c r="D121" s="34"/>
      <c r="E121" s="34"/>
      <c r="F121" s="34"/>
      <c r="G121" s="34"/>
      <c r="H121" s="34"/>
      <c r="I121" s="34"/>
      <c r="J121" s="34"/>
      <c r="K121" s="357"/>
    </row>
    <row r="122" spans="1:11" ht="15">
      <c r="A122" s="58"/>
      <c r="B122" s="34"/>
      <c r="C122" s="34"/>
      <c r="D122" s="34"/>
      <c r="E122" s="34"/>
      <c r="F122" s="34"/>
      <c r="G122" s="34"/>
      <c r="H122" s="34"/>
      <c r="I122" s="34"/>
      <c r="J122" s="34"/>
      <c r="K122" s="357"/>
    </row>
    <row r="123" spans="1:11" ht="15">
      <c r="A123" s="58"/>
      <c r="B123" s="34"/>
      <c r="C123" s="34"/>
      <c r="D123" s="34"/>
      <c r="E123" s="34"/>
      <c r="F123" s="34"/>
      <c r="G123" s="34"/>
      <c r="H123" s="34"/>
      <c r="I123" s="34"/>
      <c r="J123" s="34"/>
      <c r="K123" s="59"/>
    </row>
    <row r="124" spans="1:11" ht="15">
      <c r="A124" s="58"/>
      <c r="B124" s="34"/>
      <c r="C124" s="34"/>
      <c r="D124" s="34"/>
      <c r="E124" s="34"/>
      <c r="F124" s="34"/>
      <c r="G124" s="34"/>
      <c r="H124" s="34"/>
      <c r="I124" s="34"/>
      <c r="J124" s="34"/>
      <c r="K124" s="59"/>
    </row>
    <row r="125" spans="1:11" s="82" customFormat="1" ht="15">
      <c r="A125" s="450" t="s">
        <v>25</v>
      </c>
      <c r="B125" s="451"/>
      <c r="C125" s="25"/>
      <c r="D125" s="25"/>
      <c r="E125" s="25"/>
      <c r="F125" s="25"/>
      <c r="G125" s="25"/>
      <c r="H125" s="33"/>
      <c r="I125" s="33"/>
      <c r="J125" s="37"/>
      <c r="K125" s="59"/>
    </row>
    <row r="126" spans="1:11" ht="15">
      <c r="A126" s="353" t="s">
        <v>45</v>
      </c>
      <c r="B126" s="138">
        <f>G12</f>
        <v>0</v>
      </c>
      <c r="C126" s="25"/>
      <c r="D126" s="25"/>
      <c r="E126" s="25"/>
      <c r="F126" s="25"/>
      <c r="G126" s="25"/>
      <c r="H126" s="33"/>
      <c r="I126" s="33"/>
      <c r="J126" s="37"/>
      <c r="K126" s="59"/>
    </row>
    <row r="127" spans="1:11" ht="15">
      <c r="A127" s="353" t="s">
        <v>46</v>
      </c>
      <c r="B127" s="138">
        <f>G24</f>
        <v>0</v>
      </c>
      <c r="C127" s="25"/>
      <c r="D127" s="25"/>
      <c r="E127" s="25"/>
      <c r="F127" s="25"/>
      <c r="G127" s="25"/>
      <c r="H127" s="33"/>
      <c r="I127" s="33"/>
      <c r="J127" s="37"/>
      <c r="K127" s="59"/>
    </row>
    <row r="128" spans="1:11" ht="15">
      <c r="A128" s="353" t="s">
        <v>12</v>
      </c>
      <c r="B128" s="138">
        <f>+G91</f>
        <v>2098376000</v>
      </c>
      <c r="C128" s="25"/>
      <c r="D128" s="25"/>
      <c r="E128" s="25"/>
      <c r="F128" s="25"/>
      <c r="G128" s="25"/>
      <c r="H128" s="33"/>
      <c r="I128" s="33"/>
      <c r="J128" s="25"/>
      <c r="K128" s="61"/>
    </row>
    <row r="129" spans="1:11" ht="15">
      <c r="A129" s="353" t="s">
        <v>41</v>
      </c>
      <c r="B129" s="138">
        <f>G109</f>
        <v>355454400</v>
      </c>
      <c r="C129" s="25"/>
      <c r="D129" s="25"/>
      <c r="E129" s="25"/>
      <c r="F129" s="25"/>
      <c r="G129" s="25"/>
      <c r="H129" s="33"/>
      <c r="I129" s="33"/>
      <c r="J129" s="25"/>
      <c r="K129" s="61"/>
    </row>
    <row r="130" spans="1:11" ht="15">
      <c r="A130" s="371" t="s">
        <v>26</v>
      </c>
      <c r="B130" s="348">
        <f>SUM(B126:B129)</f>
        <v>2453830400</v>
      </c>
      <c r="C130" s="25"/>
      <c r="D130" s="25"/>
      <c r="E130" s="25"/>
      <c r="F130" s="25"/>
      <c r="G130" s="25"/>
      <c r="H130" s="33"/>
      <c r="I130" s="33"/>
      <c r="J130" s="25"/>
      <c r="K130" s="61"/>
    </row>
    <row r="131" spans="1:11" ht="15">
      <c r="A131" s="54"/>
      <c r="B131" s="208"/>
      <c r="C131" s="25"/>
      <c r="D131" s="25"/>
      <c r="E131" s="25"/>
      <c r="F131" s="25"/>
      <c r="G131" s="25"/>
      <c r="H131" s="33"/>
      <c r="I131" s="33"/>
      <c r="J131" s="25"/>
      <c r="K131" s="209"/>
    </row>
    <row r="132" spans="1:11" ht="15">
      <c r="A132" s="54"/>
      <c r="B132" s="71"/>
      <c r="C132" s="25"/>
      <c r="D132" s="25"/>
      <c r="E132" s="25"/>
      <c r="F132" s="25"/>
      <c r="G132" s="25"/>
      <c r="H132" s="33"/>
      <c r="I132" s="33"/>
      <c r="J132" s="25"/>
      <c r="K132" s="209"/>
    </row>
    <row r="133" spans="1:11" ht="15">
      <c r="A133" s="60"/>
      <c r="B133" s="38"/>
      <c r="C133" s="25"/>
      <c r="D133" s="25"/>
      <c r="E133" s="25"/>
      <c r="F133" s="25"/>
      <c r="G133" s="25"/>
      <c r="H133" s="33"/>
      <c r="I133" s="33"/>
      <c r="J133" s="25"/>
      <c r="K133" s="63"/>
    </row>
    <row r="134" spans="1:11" ht="15">
      <c r="A134" s="60"/>
      <c r="B134" s="39"/>
      <c r="C134" s="25"/>
      <c r="D134" s="25"/>
      <c r="E134" s="25"/>
      <c r="F134" s="25"/>
      <c r="G134" s="25"/>
      <c r="H134" s="33"/>
      <c r="I134" s="33"/>
      <c r="J134" s="25"/>
      <c r="K134" s="63"/>
    </row>
    <row r="135" spans="1:11" ht="15">
      <c r="A135" s="60"/>
      <c r="B135" s="39"/>
      <c r="C135" s="25"/>
      <c r="D135" s="25"/>
      <c r="E135" s="25"/>
      <c r="F135" s="25"/>
      <c r="G135" s="25"/>
      <c r="H135" s="33"/>
      <c r="I135" s="33"/>
      <c r="J135" s="25"/>
      <c r="K135" s="63"/>
    </row>
    <row r="136" spans="1:11" ht="15">
      <c r="A136" s="60"/>
      <c r="B136" s="39"/>
      <c r="C136" s="25"/>
      <c r="D136" s="25"/>
      <c r="E136" s="25"/>
      <c r="F136" s="25"/>
      <c r="G136" s="25"/>
      <c r="H136" s="33"/>
      <c r="I136" s="33"/>
      <c r="J136" s="25"/>
      <c r="K136" s="63"/>
    </row>
    <row r="137" spans="1:11" ht="15">
      <c r="A137" s="62"/>
      <c r="B137" s="49"/>
      <c r="C137" s="25"/>
      <c r="D137" s="25"/>
      <c r="E137" s="25"/>
      <c r="F137" s="25"/>
      <c r="G137" s="25"/>
      <c r="H137" s="33"/>
      <c r="I137" s="33"/>
      <c r="J137" s="25"/>
      <c r="K137" s="66"/>
    </row>
    <row r="138" spans="1:11" ht="15">
      <c r="A138" s="54"/>
      <c r="B138" s="208"/>
      <c r="C138" s="208"/>
      <c r="D138" s="208"/>
      <c r="E138" s="208"/>
      <c r="F138" s="208"/>
      <c r="G138" s="208"/>
      <c r="H138" s="208"/>
      <c r="I138" s="208"/>
      <c r="J138" s="208"/>
      <c r="K138" s="209"/>
    </row>
    <row r="139" spans="1:11" ht="15">
      <c r="A139" s="54"/>
      <c r="B139" s="208"/>
      <c r="C139" s="208"/>
      <c r="D139" s="208"/>
      <c r="E139" s="208"/>
      <c r="F139" s="208"/>
      <c r="G139" s="208"/>
      <c r="H139" s="208"/>
      <c r="I139" s="208"/>
      <c r="J139" s="208"/>
      <c r="K139" s="209"/>
    </row>
    <row r="140" spans="1:11" ht="15">
      <c r="A140" s="64"/>
      <c r="B140" s="130"/>
      <c r="C140" s="25"/>
      <c r="D140" s="25"/>
      <c r="E140" s="25"/>
      <c r="F140" s="25"/>
      <c r="G140" s="25"/>
      <c r="H140" s="33"/>
      <c r="I140" s="33"/>
      <c r="J140" s="33"/>
      <c r="K140" s="209"/>
    </row>
    <row r="141" spans="1:11" ht="15">
      <c r="A141" s="65"/>
      <c r="B141" s="41"/>
      <c r="C141" s="41"/>
      <c r="D141" s="41"/>
      <c r="E141" s="41"/>
      <c r="F141" s="41"/>
      <c r="G141" s="41"/>
      <c r="H141" s="42"/>
      <c r="I141" s="41"/>
      <c r="J141" s="41"/>
      <c r="K141" s="209"/>
    </row>
    <row r="142" spans="1:11" ht="15">
      <c r="A142" s="54"/>
      <c r="B142" s="208"/>
      <c r="C142" s="208"/>
      <c r="D142" s="208"/>
      <c r="E142" s="208"/>
      <c r="F142" s="208"/>
      <c r="G142" s="208"/>
      <c r="H142" s="208"/>
      <c r="I142" s="208"/>
      <c r="J142" s="208"/>
      <c r="K142" s="209"/>
    </row>
    <row r="143" spans="1:11" ht="15">
      <c r="A143" s="54"/>
      <c r="B143" s="208"/>
      <c r="C143" s="208"/>
      <c r="D143" s="208"/>
      <c r="E143" s="208"/>
      <c r="F143" s="208"/>
      <c r="G143" s="208"/>
      <c r="H143" s="208"/>
      <c r="I143" s="208"/>
      <c r="J143" s="208"/>
      <c r="K143" s="209"/>
    </row>
    <row r="144" spans="1:11" ht="15">
      <c r="A144" s="54"/>
      <c r="B144" s="208"/>
      <c r="C144" s="208"/>
      <c r="D144" s="208"/>
      <c r="E144" s="208"/>
      <c r="F144" s="208"/>
      <c r="G144" s="208"/>
      <c r="H144" s="208"/>
      <c r="I144" s="208"/>
      <c r="J144" s="208"/>
      <c r="K144" s="209"/>
    </row>
    <row r="145" spans="1:11" ht="15">
      <c r="A145" s="54"/>
      <c r="B145" s="208"/>
      <c r="C145" s="208"/>
      <c r="D145" s="208"/>
      <c r="E145" s="208"/>
      <c r="F145" s="208"/>
      <c r="G145" s="208"/>
      <c r="H145" s="208"/>
      <c r="I145" s="208"/>
      <c r="J145" s="208"/>
      <c r="K145" s="209"/>
    </row>
    <row r="146" spans="1:11" ht="15">
      <c r="A146" s="84" t="s">
        <v>63</v>
      </c>
      <c r="B146" s="112"/>
      <c r="C146" s="113"/>
      <c r="D146" s="113"/>
      <c r="E146" s="113"/>
      <c r="F146" s="113"/>
      <c r="G146" s="114"/>
      <c r="H146" s="115"/>
      <c r="I146" s="115"/>
      <c r="J146" s="113"/>
      <c r="K146" s="116" t="s">
        <v>63</v>
      </c>
    </row>
  </sheetData>
  <sheetProtection password="F66E" sheet="1"/>
  <mergeCells count="4">
    <mergeCell ref="C1:K1"/>
    <mergeCell ref="C2:K2"/>
    <mergeCell ref="C3:K3"/>
    <mergeCell ref="A125:B125"/>
  </mergeCells>
  <printOptions/>
  <pageMargins left="0.15748031496062992" right="0.15748031496062992" top="0.3937007874015748" bottom="0.4724409448818898" header="0.15748031496062992" footer="0.31496062992125984"/>
  <pageSetup fitToHeight="3" horizontalDpi="600" verticalDpi="600" orientation="landscape" scale="84" r:id="rId2"/>
  <rowBreaks count="2" manualBreakCount="2">
    <brk id="32" max="10" man="1"/>
    <brk id="117" max="10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93"/>
  <sheetViews>
    <sheetView showGridLines="0" zoomScalePageLayoutView="0" workbookViewId="0" topLeftCell="A1">
      <selection activeCell="H88" sqref="H88"/>
    </sheetView>
  </sheetViews>
  <sheetFormatPr defaultColWidth="12.8515625" defaultRowHeight="15"/>
  <cols>
    <col min="1" max="1" width="17.7109375" style="0" customWidth="1"/>
    <col min="2" max="2" width="12.8515625" style="0" customWidth="1"/>
    <col min="3" max="3" width="10.57421875" style="0" customWidth="1"/>
    <col min="4" max="4" width="11.140625" style="0" customWidth="1"/>
    <col min="5" max="5" width="9.140625" style="0" customWidth="1"/>
    <col min="6" max="7" width="12.421875" style="0" customWidth="1"/>
    <col min="8" max="8" width="10.28125" style="0" customWidth="1"/>
    <col min="9" max="9" width="24.57421875" style="0" bestFit="1" customWidth="1"/>
    <col min="10" max="10" width="12.7109375" style="0" customWidth="1"/>
    <col min="11" max="11" width="17.7109375" style="0" customWidth="1"/>
    <col min="12" max="12" width="13.8515625" style="76" bestFit="1" customWidth="1"/>
  </cols>
  <sheetData>
    <row r="1" spans="1:24" ht="47.25">
      <c r="A1" s="235"/>
      <c r="B1" s="236"/>
      <c r="C1" s="452" t="str">
        <f>+BULK!C1</f>
        <v>Williams Brazil</v>
      </c>
      <c r="D1" s="452"/>
      <c r="E1" s="452"/>
      <c r="F1" s="452"/>
      <c r="G1" s="452"/>
      <c r="H1" s="452"/>
      <c r="I1" s="452"/>
      <c r="J1" s="452"/>
      <c r="K1" s="452"/>
      <c r="L1" s="453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</row>
    <row r="2" spans="1:24" ht="18">
      <c r="A2" s="237"/>
      <c r="B2" s="232"/>
      <c r="C2" s="454" t="s">
        <v>27</v>
      </c>
      <c r="D2" s="454"/>
      <c r="E2" s="454"/>
      <c r="F2" s="454"/>
      <c r="G2" s="454"/>
      <c r="H2" s="454"/>
      <c r="I2" s="454"/>
      <c r="J2" s="454"/>
      <c r="K2" s="454"/>
      <c r="L2" s="455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</row>
    <row r="3" spans="1:24" ht="18">
      <c r="A3" s="237"/>
      <c r="B3" s="232"/>
      <c r="C3" s="456" t="s">
        <v>168</v>
      </c>
      <c r="D3" s="456"/>
      <c r="E3" s="456"/>
      <c r="F3" s="456"/>
      <c r="G3" s="456"/>
      <c r="H3" s="456"/>
      <c r="I3" s="456"/>
      <c r="J3" s="456"/>
      <c r="K3" s="456"/>
      <c r="L3" s="457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</row>
    <row r="4" spans="1:24" ht="15">
      <c r="A4" s="238"/>
      <c r="B4" s="232"/>
      <c r="C4" s="458" t="s">
        <v>82</v>
      </c>
      <c r="D4" s="458"/>
      <c r="E4" s="458"/>
      <c r="F4" s="458"/>
      <c r="G4" s="458"/>
      <c r="H4" s="458"/>
      <c r="I4" s="458"/>
      <c r="J4" s="458"/>
      <c r="K4" s="458"/>
      <c r="L4" s="459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</row>
    <row r="5" spans="1:24" ht="15">
      <c r="A5" s="238"/>
      <c r="B5" s="232"/>
      <c r="C5" s="232"/>
      <c r="D5" s="222"/>
      <c r="E5" s="222"/>
      <c r="F5" s="222"/>
      <c r="G5" s="239"/>
      <c r="H5" s="240"/>
      <c r="I5" s="241"/>
      <c r="J5" s="226"/>
      <c r="K5" s="240"/>
      <c r="L5" s="229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</row>
    <row r="6" spans="1:24" ht="15">
      <c r="A6" s="238"/>
      <c r="B6" s="232"/>
      <c r="C6" s="232" t="s">
        <v>14</v>
      </c>
      <c r="D6" s="222"/>
      <c r="E6" s="222"/>
      <c r="F6" s="222"/>
      <c r="G6" s="239"/>
      <c r="H6" s="240"/>
      <c r="I6" s="241"/>
      <c r="J6" s="226"/>
      <c r="K6" s="240"/>
      <c r="L6" s="229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</row>
    <row r="7" spans="1:24" ht="15">
      <c r="A7" s="310" t="s">
        <v>28</v>
      </c>
      <c r="B7" s="311"/>
      <c r="C7" s="312" t="s">
        <v>29</v>
      </c>
      <c r="D7" s="312" t="s">
        <v>30</v>
      </c>
      <c r="E7" s="312" t="s">
        <v>31</v>
      </c>
      <c r="F7" s="312" t="s">
        <v>4</v>
      </c>
      <c r="G7" s="312" t="s">
        <v>5</v>
      </c>
      <c r="H7" s="312" t="s">
        <v>6</v>
      </c>
      <c r="I7" s="312" t="s">
        <v>7</v>
      </c>
      <c r="J7" s="312" t="s">
        <v>54</v>
      </c>
      <c r="K7" s="341" t="s">
        <v>32</v>
      </c>
      <c r="L7" s="342" t="s">
        <v>8</v>
      </c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</row>
    <row r="8" spans="1:24" ht="15" customHeight="1">
      <c r="A8" s="340"/>
      <c r="B8" s="222"/>
      <c r="C8" s="222"/>
      <c r="D8" s="222"/>
      <c r="E8" s="222"/>
      <c r="F8" s="222"/>
      <c r="G8" s="222"/>
      <c r="H8" s="222"/>
      <c r="I8" s="222"/>
      <c r="J8" s="222"/>
      <c r="K8" s="222"/>
      <c r="L8" s="230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</row>
    <row r="9" spans="1:24" ht="15" customHeight="1">
      <c r="A9" s="125"/>
      <c r="B9" s="319" t="s">
        <v>45</v>
      </c>
      <c r="C9" s="95"/>
      <c r="D9" s="308"/>
      <c r="E9" s="308"/>
      <c r="F9" s="308"/>
      <c r="G9" s="308"/>
      <c r="H9" s="121"/>
      <c r="I9" s="121"/>
      <c r="J9" s="308"/>
      <c r="K9" s="303"/>
      <c r="L9" s="345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</row>
    <row r="10" spans="1:24" s="82" customFormat="1" ht="16.5" customHeight="1">
      <c r="A10" s="320"/>
      <c r="B10" s="314"/>
      <c r="C10" s="315" t="s">
        <v>61</v>
      </c>
      <c r="D10" s="316"/>
      <c r="E10" s="316"/>
      <c r="F10" s="316"/>
      <c r="G10" s="317"/>
      <c r="H10" s="318"/>
      <c r="I10" s="315"/>
      <c r="J10" s="316"/>
      <c r="K10" s="344"/>
      <c r="L10" s="410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</row>
    <row r="11" spans="1:24" s="43" customFormat="1" ht="15" customHeight="1">
      <c r="A11" s="233" t="s">
        <v>66</v>
      </c>
      <c r="B11" s="360"/>
      <c r="C11" s="252"/>
      <c r="D11" s="259"/>
      <c r="E11" s="259"/>
      <c r="F11" s="87"/>
      <c r="G11" s="87"/>
      <c r="H11" s="75"/>
      <c r="I11" s="75"/>
      <c r="K11" s="359"/>
      <c r="L11" s="356"/>
      <c r="M11" s="224"/>
      <c r="N11" s="224"/>
      <c r="O11" s="224"/>
      <c r="P11" s="224"/>
      <c r="Q11" s="224"/>
      <c r="R11" s="224"/>
      <c r="S11" s="224"/>
      <c r="T11" s="224"/>
      <c r="U11" s="224"/>
      <c r="V11" s="224"/>
      <c r="W11" s="224"/>
      <c r="X11" s="224"/>
    </row>
    <row r="12" spans="1:24" s="43" customFormat="1" ht="15" customHeight="1">
      <c r="A12" s="320"/>
      <c r="B12" s="321"/>
      <c r="C12" s="315" t="s">
        <v>33</v>
      </c>
      <c r="D12" s="316"/>
      <c r="E12" s="316"/>
      <c r="F12" s="316"/>
      <c r="G12" s="317"/>
      <c r="H12" s="318"/>
      <c r="I12" s="315"/>
      <c r="J12" s="316"/>
      <c r="K12" s="316"/>
      <c r="L12" s="322"/>
      <c r="M12" s="224"/>
      <c r="N12" s="224"/>
      <c r="O12" s="224"/>
      <c r="P12" s="224"/>
      <c r="Q12" s="224"/>
      <c r="R12" s="224"/>
      <c r="S12" s="224"/>
      <c r="T12" s="224"/>
      <c r="U12" s="224"/>
      <c r="V12" s="224"/>
      <c r="W12" s="224"/>
      <c r="X12" s="224"/>
    </row>
    <row r="13" spans="1:24" s="43" customFormat="1" ht="15" customHeight="1">
      <c r="A13" s="233" t="s">
        <v>66</v>
      </c>
      <c r="B13" s="360"/>
      <c r="C13" s="252"/>
      <c r="D13" s="259"/>
      <c r="E13" s="259"/>
      <c r="F13" s="87"/>
      <c r="G13" s="87"/>
      <c r="H13" s="75"/>
      <c r="I13" s="75"/>
      <c r="K13" s="359"/>
      <c r="L13" s="356"/>
      <c r="M13" s="224"/>
      <c r="N13" s="224"/>
      <c r="O13" s="224"/>
      <c r="P13" s="224"/>
      <c r="Q13" s="224"/>
      <c r="R13" s="224"/>
      <c r="S13" s="224"/>
      <c r="T13" s="224"/>
      <c r="U13" s="224"/>
      <c r="V13" s="224"/>
      <c r="W13" s="224"/>
      <c r="X13" s="224"/>
    </row>
    <row r="14" spans="1:24" s="43" customFormat="1" ht="15" customHeight="1">
      <c r="A14" s="233"/>
      <c r="B14" s="360"/>
      <c r="C14" s="252"/>
      <c r="D14" s="259"/>
      <c r="E14" s="259"/>
      <c r="F14" s="87"/>
      <c r="G14" s="87"/>
      <c r="H14" s="75"/>
      <c r="I14" s="75"/>
      <c r="K14" s="359"/>
      <c r="L14" s="158"/>
      <c r="M14" s="224"/>
      <c r="N14" s="224"/>
      <c r="O14" s="224"/>
      <c r="P14" s="224"/>
      <c r="Q14" s="224"/>
      <c r="R14" s="224"/>
      <c r="S14" s="224"/>
      <c r="T14" s="224"/>
      <c r="U14" s="224"/>
      <c r="V14" s="224"/>
      <c r="W14" s="224"/>
      <c r="X14" s="224"/>
    </row>
    <row r="15" spans="1:24" ht="15" customHeight="1">
      <c r="A15" s="125"/>
      <c r="B15" s="306"/>
      <c r="C15" s="252"/>
      <c r="D15" s="262"/>
      <c r="E15" s="262"/>
      <c r="F15" s="87"/>
      <c r="G15" s="87"/>
      <c r="H15" s="75"/>
      <c r="I15" s="75"/>
      <c r="J15" s="75"/>
      <c r="K15" s="177"/>
      <c r="L15" s="202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</row>
    <row r="16" spans="1:24" s="82" customFormat="1" ht="15" customHeight="1">
      <c r="A16" s="125"/>
      <c r="B16" s="319" t="s">
        <v>55</v>
      </c>
      <c r="C16" s="95"/>
      <c r="D16" s="308"/>
      <c r="E16" s="308"/>
      <c r="F16" s="308"/>
      <c r="G16" s="308"/>
      <c r="H16" s="121"/>
      <c r="I16" s="121"/>
      <c r="J16" s="308"/>
      <c r="K16" s="303"/>
      <c r="L16" s="345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</row>
    <row r="17" spans="1:24" s="23" customFormat="1" ht="15" customHeight="1">
      <c r="A17" s="320"/>
      <c r="B17" s="314"/>
      <c r="C17" s="315" t="s">
        <v>50</v>
      </c>
      <c r="D17" s="316"/>
      <c r="E17" s="316"/>
      <c r="F17" s="316"/>
      <c r="G17" s="317"/>
      <c r="H17" s="318"/>
      <c r="I17" s="315"/>
      <c r="J17" s="316"/>
      <c r="K17" s="344"/>
      <c r="L17" s="343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</row>
    <row r="18" spans="1:24" ht="15" customHeight="1">
      <c r="A18" s="233" t="s">
        <v>66</v>
      </c>
      <c r="B18" s="360"/>
      <c r="C18" s="252"/>
      <c r="D18" s="259"/>
      <c r="E18" s="259"/>
      <c r="F18" s="87"/>
      <c r="G18" s="87"/>
      <c r="H18" s="75"/>
      <c r="I18" s="75"/>
      <c r="J18" s="43"/>
      <c r="K18" s="359"/>
      <c r="L18" s="35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</row>
    <row r="19" spans="1:24" s="82" customFormat="1" ht="15" customHeight="1">
      <c r="A19" s="125"/>
      <c r="B19" s="12"/>
      <c r="C19" s="227"/>
      <c r="D19" s="227"/>
      <c r="E19" s="227"/>
      <c r="F19" s="68"/>
      <c r="G19" s="12"/>
      <c r="H19" s="11"/>
      <c r="I19" s="11"/>
      <c r="J19" s="12"/>
      <c r="K19" s="12"/>
      <c r="L19" s="202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</row>
    <row r="20" spans="1:24" s="82" customFormat="1" ht="15" customHeight="1">
      <c r="A20" s="125"/>
      <c r="B20" s="319" t="s">
        <v>46</v>
      </c>
      <c r="C20" s="95"/>
      <c r="D20" s="308"/>
      <c r="E20" s="308"/>
      <c r="F20" s="308"/>
      <c r="G20" s="308"/>
      <c r="H20" s="121"/>
      <c r="I20" s="121"/>
      <c r="J20" s="308"/>
      <c r="K20" s="303"/>
      <c r="L20" s="345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</row>
    <row r="21" spans="1:24" s="82" customFormat="1" ht="15" customHeight="1">
      <c r="A21" s="320"/>
      <c r="B21" s="314"/>
      <c r="C21" s="315" t="s">
        <v>61</v>
      </c>
      <c r="D21" s="316"/>
      <c r="E21" s="316"/>
      <c r="F21" s="316"/>
      <c r="G21" s="317"/>
      <c r="H21" s="318"/>
      <c r="I21" s="315"/>
      <c r="J21" s="316"/>
      <c r="K21" s="344"/>
      <c r="L21" s="417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</row>
    <row r="22" spans="1:24" s="82" customFormat="1" ht="15" customHeight="1">
      <c r="A22" s="233" t="s">
        <v>66</v>
      </c>
      <c r="B22" s="360"/>
      <c r="C22" s="252"/>
      <c r="D22" s="259"/>
      <c r="E22" s="259"/>
      <c r="F22" s="87"/>
      <c r="G22" s="87"/>
      <c r="H22" s="75"/>
      <c r="I22" s="75"/>
      <c r="J22" s="43"/>
      <c r="K22" s="359"/>
      <c r="L22" s="35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</row>
    <row r="23" spans="1:24" s="23" customFormat="1" ht="15.75" customHeight="1">
      <c r="A23" s="320"/>
      <c r="B23" s="321"/>
      <c r="C23" s="315" t="s">
        <v>33</v>
      </c>
      <c r="D23" s="316"/>
      <c r="E23" s="316"/>
      <c r="F23" s="316"/>
      <c r="G23" s="317"/>
      <c r="H23" s="318"/>
      <c r="I23" s="315"/>
      <c r="J23" s="316"/>
      <c r="K23" s="316"/>
      <c r="L23" s="32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</row>
    <row r="24" spans="1:24" s="23" customFormat="1" ht="15" customHeight="1">
      <c r="A24" s="233" t="s">
        <v>66</v>
      </c>
      <c r="B24" s="156"/>
      <c r="C24" s="257"/>
      <c r="D24" s="257"/>
      <c r="E24" s="257"/>
      <c r="F24" s="138"/>
      <c r="G24" s="210"/>
      <c r="H24" s="75"/>
      <c r="I24" s="75"/>
      <c r="K24" s="12"/>
      <c r="L24" s="356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</row>
    <row r="25" spans="1:24" s="23" customFormat="1" ht="15" customHeight="1">
      <c r="A25" s="125"/>
      <c r="B25" s="156"/>
      <c r="C25" s="257"/>
      <c r="D25" s="257"/>
      <c r="E25" s="257"/>
      <c r="F25" s="138"/>
      <c r="G25" s="210"/>
      <c r="H25" s="75"/>
      <c r="I25" s="75"/>
      <c r="K25" s="12"/>
      <c r="L25" s="158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</row>
    <row r="26" spans="1:24" ht="15" customHeight="1">
      <c r="A26" s="125"/>
      <c r="B26" s="12"/>
      <c r="C26" s="231"/>
      <c r="D26" s="11"/>
      <c r="E26" s="75"/>
      <c r="F26" s="12"/>
      <c r="G26" s="68"/>
      <c r="H26" s="134"/>
      <c r="I26" s="134"/>
      <c r="J26" s="12"/>
      <c r="K26" s="12"/>
      <c r="L26" s="151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</row>
    <row r="27" spans="1:24" s="82" customFormat="1" ht="15" customHeight="1">
      <c r="A27" s="125"/>
      <c r="B27" s="319" t="s">
        <v>48</v>
      </c>
      <c r="C27" s="95"/>
      <c r="D27" s="308"/>
      <c r="E27" s="308"/>
      <c r="F27" s="308"/>
      <c r="G27" s="308"/>
      <c r="H27" s="121"/>
      <c r="I27" s="121"/>
      <c r="J27" s="308"/>
      <c r="K27" s="303"/>
      <c r="L27" s="345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</row>
    <row r="28" spans="1:24" s="82" customFormat="1" ht="15" customHeight="1">
      <c r="A28" s="320"/>
      <c r="B28" s="314"/>
      <c r="C28" s="315" t="s">
        <v>50</v>
      </c>
      <c r="D28" s="316"/>
      <c r="E28" s="316"/>
      <c r="F28" s="316"/>
      <c r="G28" s="317"/>
      <c r="H28" s="318"/>
      <c r="I28" s="315"/>
      <c r="J28" s="316"/>
      <c r="K28" s="344"/>
      <c r="L28" s="343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</row>
    <row r="29" spans="1:12" s="46" customFormat="1" ht="15" customHeight="1">
      <c r="A29" s="233" t="s">
        <v>66</v>
      </c>
      <c r="B29" s="208"/>
      <c r="C29" s="208"/>
      <c r="D29" s="208"/>
      <c r="E29" s="128"/>
      <c r="F29" s="208"/>
      <c r="G29" s="208"/>
      <c r="H29" s="208"/>
      <c r="I29" s="208"/>
      <c r="J29" s="208"/>
      <c r="K29" s="208"/>
      <c r="L29" s="229"/>
    </row>
    <row r="30" spans="1:24" ht="15" customHeight="1">
      <c r="A30" s="125"/>
      <c r="B30" s="306"/>
      <c r="C30" s="306"/>
      <c r="D30" s="306"/>
      <c r="E30" s="136"/>
      <c r="F30" s="306"/>
      <c r="G30" s="306"/>
      <c r="H30" s="306"/>
      <c r="I30" s="306"/>
      <c r="J30" s="306"/>
      <c r="K30" s="306"/>
      <c r="L30" s="207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</row>
    <row r="31" spans="1:24" s="44" customFormat="1" ht="15" customHeight="1">
      <c r="A31" s="125"/>
      <c r="B31" s="319" t="s">
        <v>12</v>
      </c>
      <c r="C31" s="95"/>
      <c r="D31" s="308"/>
      <c r="E31" s="308"/>
      <c r="F31" s="308"/>
      <c r="G31" s="308"/>
      <c r="H31" s="121"/>
      <c r="I31" s="121"/>
      <c r="J31" s="308"/>
      <c r="K31" s="303"/>
      <c r="L31" s="3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</row>
    <row r="32" spans="1:24" s="44" customFormat="1" ht="15" customHeight="1">
      <c r="A32" s="320"/>
      <c r="B32" s="314"/>
      <c r="C32" s="315" t="s">
        <v>33</v>
      </c>
      <c r="D32" s="316"/>
      <c r="E32" s="316"/>
      <c r="F32" s="316"/>
      <c r="G32" s="317"/>
      <c r="H32" s="318"/>
      <c r="I32" s="315"/>
      <c r="J32" s="316"/>
      <c r="K32" s="344"/>
      <c r="L32" s="343"/>
      <c r="M32" s="271"/>
      <c r="N32" s="271"/>
      <c r="O32" s="271"/>
      <c r="P32" s="271"/>
      <c r="Q32" s="271"/>
      <c r="R32" s="271"/>
      <c r="S32" s="271"/>
      <c r="T32" s="271"/>
      <c r="U32" s="271"/>
      <c r="V32" s="271"/>
      <c r="W32" s="271"/>
      <c r="X32" s="271"/>
    </row>
    <row r="33" spans="1:24" s="44" customFormat="1" ht="15" customHeight="1">
      <c r="A33" s="368" t="s">
        <v>66</v>
      </c>
      <c r="B33" s="306"/>
      <c r="C33" s="252"/>
      <c r="D33" s="253"/>
      <c r="E33" s="253"/>
      <c r="F33" s="87"/>
      <c r="G33" s="87"/>
      <c r="H33" s="75"/>
      <c r="I33" s="75"/>
      <c r="J33" s="306"/>
      <c r="K33" s="306"/>
      <c r="L33" s="158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</row>
    <row r="34" spans="1:13" s="82" customFormat="1" ht="15">
      <c r="A34" s="320"/>
      <c r="B34" s="321"/>
      <c r="C34" s="315" t="s">
        <v>34</v>
      </c>
      <c r="D34" s="316"/>
      <c r="E34" s="316"/>
      <c r="F34" s="316"/>
      <c r="G34" s="317"/>
      <c r="H34" s="318"/>
      <c r="I34" s="315"/>
      <c r="J34" s="316"/>
      <c r="K34" s="316"/>
      <c r="L34" s="322"/>
      <c r="M34" s="277"/>
    </row>
    <row r="35" spans="1:12" s="82" customFormat="1" ht="15">
      <c r="A35" s="303" t="s">
        <v>103</v>
      </c>
      <c r="B35" s="360"/>
      <c r="C35" s="252">
        <v>42936</v>
      </c>
      <c r="D35" s="259">
        <v>42944</v>
      </c>
      <c r="E35" s="259">
        <v>42948</v>
      </c>
      <c r="F35" s="208"/>
      <c r="G35" s="87">
        <v>60000000</v>
      </c>
      <c r="H35" s="75" t="s">
        <v>9</v>
      </c>
      <c r="I35" s="75" t="s">
        <v>11</v>
      </c>
      <c r="K35" s="208"/>
      <c r="L35" s="158" t="s">
        <v>68</v>
      </c>
    </row>
    <row r="36" spans="1:13" s="82" customFormat="1" ht="15.75" customHeight="1">
      <c r="A36" s="303" t="s">
        <v>109</v>
      </c>
      <c r="B36" s="403"/>
      <c r="C36" s="259">
        <v>42941</v>
      </c>
      <c r="D36" s="259">
        <v>42950</v>
      </c>
      <c r="E36" s="259">
        <v>42953</v>
      </c>
      <c r="F36" s="208"/>
      <c r="G36" s="87">
        <v>44000000</v>
      </c>
      <c r="H36" s="75" t="s">
        <v>9</v>
      </c>
      <c r="I36" s="75" t="s">
        <v>96</v>
      </c>
      <c r="K36" s="208"/>
      <c r="L36" s="158" t="s">
        <v>68</v>
      </c>
      <c r="M36" s="277"/>
    </row>
    <row r="37" spans="1:12" s="82" customFormat="1" ht="15">
      <c r="A37" s="303" t="s">
        <v>99</v>
      </c>
      <c r="B37" s="360"/>
      <c r="C37" s="252">
        <v>42937</v>
      </c>
      <c r="D37" s="259">
        <v>42953</v>
      </c>
      <c r="E37" s="259">
        <v>42955</v>
      </c>
      <c r="F37" s="208"/>
      <c r="G37" s="87">
        <v>65257000</v>
      </c>
      <c r="H37" s="75" t="s">
        <v>9</v>
      </c>
      <c r="I37" s="75" t="s">
        <v>11</v>
      </c>
      <c r="K37" s="208"/>
      <c r="L37" s="158" t="s">
        <v>84</v>
      </c>
    </row>
    <row r="38" spans="1:12" s="82" customFormat="1" ht="15">
      <c r="A38" s="303" t="s">
        <v>127</v>
      </c>
      <c r="B38" s="403"/>
      <c r="C38" s="259">
        <v>42943</v>
      </c>
      <c r="D38" s="259">
        <v>42959</v>
      </c>
      <c r="E38" s="259">
        <v>42962</v>
      </c>
      <c r="F38" s="208"/>
      <c r="G38" s="87">
        <v>68283000</v>
      </c>
      <c r="H38" s="75" t="s">
        <v>9</v>
      </c>
      <c r="I38" s="75" t="s">
        <v>131</v>
      </c>
      <c r="K38" s="208"/>
      <c r="L38" s="158" t="s">
        <v>68</v>
      </c>
    </row>
    <row r="39" spans="1:13" s="82" customFormat="1" ht="15.75" customHeight="1">
      <c r="A39" s="303" t="s">
        <v>110</v>
      </c>
      <c r="B39" s="403"/>
      <c r="C39" s="259">
        <v>42955</v>
      </c>
      <c r="D39" s="259">
        <v>42962</v>
      </c>
      <c r="E39" s="259">
        <v>42966</v>
      </c>
      <c r="F39" s="208"/>
      <c r="G39" s="87">
        <v>77128000</v>
      </c>
      <c r="H39" s="75" t="s">
        <v>9</v>
      </c>
      <c r="I39" s="75" t="s">
        <v>11</v>
      </c>
      <c r="K39" s="208"/>
      <c r="L39" s="158" t="s">
        <v>84</v>
      </c>
      <c r="M39" s="277"/>
    </row>
    <row r="40" spans="1:13" s="82" customFormat="1" ht="15.75" customHeight="1">
      <c r="A40" s="303" t="s">
        <v>129</v>
      </c>
      <c r="B40" s="403"/>
      <c r="C40" s="259">
        <v>42951</v>
      </c>
      <c r="D40" s="259">
        <v>42967</v>
      </c>
      <c r="E40" s="259">
        <v>42969</v>
      </c>
      <c r="F40" s="208"/>
      <c r="G40" s="87">
        <v>46300000</v>
      </c>
      <c r="H40" s="75" t="s">
        <v>9</v>
      </c>
      <c r="I40" s="75" t="s">
        <v>79</v>
      </c>
      <c r="K40" s="208"/>
      <c r="L40" s="415" t="s">
        <v>80</v>
      </c>
      <c r="M40" s="277"/>
    </row>
    <row r="41" spans="1:24" s="81" customFormat="1" ht="12.75" customHeight="1">
      <c r="A41" s="320"/>
      <c r="B41" s="321"/>
      <c r="C41" s="315" t="s">
        <v>43</v>
      </c>
      <c r="D41" s="316"/>
      <c r="E41" s="316"/>
      <c r="F41" s="316"/>
      <c r="G41" s="317"/>
      <c r="H41" s="318"/>
      <c r="I41" s="315"/>
      <c r="J41" s="316"/>
      <c r="K41" s="316"/>
      <c r="L41" s="322"/>
      <c r="M41" s="135"/>
      <c r="N41" s="135"/>
      <c r="O41" s="135"/>
      <c r="P41" s="135"/>
      <c r="Q41" s="135"/>
      <c r="R41" s="135"/>
      <c r="S41" s="135"/>
      <c r="T41" s="135"/>
      <c r="U41" s="135"/>
      <c r="V41" s="135"/>
      <c r="W41" s="135"/>
      <c r="X41" s="135"/>
    </row>
    <row r="42" spans="1:13" s="82" customFormat="1" ht="15">
      <c r="A42" s="303" t="s">
        <v>111</v>
      </c>
      <c r="B42" s="403"/>
      <c r="C42" s="259">
        <v>42934</v>
      </c>
      <c r="D42" s="259">
        <v>42947</v>
      </c>
      <c r="E42" s="259">
        <v>42948</v>
      </c>
      <c r="F42" s="208"/>
      <c r="G42" s="87">
        <v>32000000</v>
      </c>
      <c r="H42" s="75" t="s">
        <v>9</v>
      </c>
      <c r="I42" s="75" t="s">
        <v>117</v>
      </c>
      <c r="K42" s="208"/>
      <c r="L42" s="158" t="s">
        <v>15</v>
      </c>
      <c r="M42" s="277"/>
    </row>
    <row r="43" spans="1:13" s="82" customFormat="1" ht="15">
      <c r="A43" s="303" t="s">
        <v>112</v>
      </c>
      <c r="B43" s="403"/>
      <c r="C43" s="259">
        <v>42939</v>
      </c>
      <c r="D43" s="259">
        <v>42948</v>
      </c>
      <c r="E43" s="259">
        <v>42949</v>
      </c>
      <c r="F43" s="208"/>
      <c r="G43" s="87">
        <v>59750000</v>
      </c>
      <c r="H43" s="75" t="s">
        <v>9</v>
      </c>
      <c r="I43" s="75" t="s">
        <v>149</v>
      </c>
      <c r="K43" s="208"/>
      <c r="L43" s="158" t="s">
        <v>72</v>
      </c>
      <c r="M43" s="277"/>
    </row>
    <row r="44" spans="1:13" s="82" customFormat="1" ht="15">
      <c r="A44" s="303" t="s">
        <v>100</v>
      </c>
      <c r="B44" s="403"/>
      <c r="C44" s="259">
        <v>42941</v>
      </c>
      <c r="D44" s="259">
        <v>42949</v>
      </c>
      <c r="E44" s="259">
        <v>42950</v>
      </c>
      <c r="F44" s="208"/>
      <c r="G44" s="87">
        <v>33500000</v>
      </c>
      <c r="H44" s="75" t="s">
        <v>9</v>
      </c>
      <c r="I44" s="75" t="s">
        <v>11</v>
      </c>
      <c r="K44" s="208"/>
      <c r="L44" s="158" t="s">
        <v>69</v>
      </c>
      <c r="M44" s="277"/>
    </row>
    <row r="45" spans="1:13" s="82" customFormat="1" ht="15">
      <c r="A45" s="303" t="s">
        <v>115</v>
      </c>
      <c r="B45" s="403"/>
      <c r="C45" s="259">
        <v>42941</v>
      </c>
      <c r="D45" s="259">
        <v>42954</v>
      </c>
      <c r="E45" s="259">
        <v>42955</v>
      </c>
      <c r="F45" s="208"/>
      <c r="G45" s="87">
        <v>57000000</v>
      </c>
      <c r="H45" s="75" t="s">
        <v>9</v>
      </c>
      <c r="I45" s="75" t="s">
        <v>11</v>
      </c>
      <c r="K45" s="208"/>
      <c r="L45" s="158" t="s">
        <v>69</v>
      </c>
      <c r="M45" s="277"/>
    </row>
    <row r="46" spans="1:13" s="82" customFormat="1" ht="15">
      <c r="A46" s="303" t="s">
        <v>116</v>
      </c>
      <c r="B46" s="403"/>
      <c r="C46" s="259">
        <v>42942</v>
      </c>
      <c r="D46" s="259">
        <v>42954</v>
      </c>
      <c r="E46" s="259">
        <v>42956</v>
      </c>
      <c r="F46" s="208"/>
      <c r="G46" s="87">
        <v>50500000</v>
      </c>
      <c r="H46" s="75" t="s">
        <v>9</v>
      </c>
      <c r="I46" s="75" t="s">
        <v>11</v>
      </c>
      <c r="K46" s="208"/>
      <c r="L46" s="158" t="s">
        <v>69</v>
      </c>
      <c r="M46" s="277"/>
    </row>
    <row r="47" spans="1:13" s="82" customFormat="1" ht="15">
      <c r="A47" s="303" t="s">
        <v>113</v>
      </c>
      <c r="B47" s="403"/>
      <c r="C47" s="259">
        <v>42942</v>
      </c>
      <c r="D47" s="259">
        <v>42955</v>
      </c>
      <c r="E47" s="259">
        <v>42957</v>
      </c>
      <c r="F47" s="208"/>
      <c r="G47" s="87">
        <v>44750000</v>
      </c>
      <c r="H47" s="75" t="s">
        <v>9</v>
      </c>
      <c r="I47" s="75" t="s">
        <v>79</v>
      </c>
      <c r="K47" s="208"/>
      <c r="L47" s="158" t="s">
        <v>80</v>
      </c>
      <c r="M47" s="277"/>
    </row>
    <row r="48" spans="1:13" s="82" customFormat="1" ht="15">
      <c r="A48" s="303" t="s">
        <v>114</v>
      </c>
      <c r="B48" s="403"/>
      <c r="C48" s="259">
        <v>42945</v>
      </c>
      <c r="D48" s="259">
        <v>42957</v>
      </c>
      <c r="E48" s="259">
        <v>42959</v>
      </c>
      <c r="F48" s="208"/>
      <c r="G48" s="87">
        <v>30000000</v>
      </c>
      <c r="H48" s="75" t="s">
        <v>9</v>
      </c>
      <c r="I48" s="75" t="s">
        <v>91</v>
      </c>
      <c r="K48" s="208"/>
      <c r="L48" s="158" t="s">
        <v>15</v>
      </c>
      <c r="M48" s="277"/>
    </row>
    <row r="49" spans="1:13" s="82" customFormat="1" ht="15">
      <c r="A49" s="303" t="s">
        <v>101</v>
      </c>
      <c r="B49" s="403"/>
      <c r="C49" s="259">
        <v>42945</v>
      </c>
      <c r="D49" s="259">
        <v>42959</v>
      </c>
      <c r="E49" s="259">
        <v>42960</v>
      </c>
      <c r="F49" s="208"/>
      <c r="G49" s="87">
        <v>55250000</v>
      </c>
      <c r="H49" s="75" t="s">
        <v>9</v>
      </c>
      <c r="I49" s="75" t="s">
        <v>97</v>
      </c>
      <c r="K49" s="208"/>
      <c r="L49" s="158" t="s">
        <v>135</v>
      </c>
      <c r="M49" s="277"/>
    </row>
    <row r="50" spans="1:13" s="82" customFormat="1" ht="15">
      <c r="A50" s="303" t="s">
        <v>133</v>
      </c>
      <c r="B50" s="403"/>
      <c r="C50" s="259">
        <v>42948</v>
      </c>
      <c r="D50" s="259">
        <v>42960</v>
      </c>
      <c r="E50" s="259">
        <v>42961</v>
      </c>
      <c r="F50" s="208"/>
      <c r="G50" s="87">
        <v>29500000</v>
      </c>
      <c r="H50" s="75" t="s">
        <v>9</v>
      </c>
      <c r="I50" s="75" t="s">
        <v>164</v>
      </c>
      <c r="K50" s="208"/>
      <c r="L50" s="158" t="s">
        <v>90</v>
      </c>
      <c r="M50" s="277"/>
    </row>
    <row r="51" spans="1:13" s="82" customFormat="1" ht="15">
      <c r="A51" s="303" t="s">
        <v>132</v>
      </c>
      <c r="B51" s="403"/>
      <c r="C51" s="259">
        <v>42946</v>
      </c>
      <c r="D51" s="259">
        <v>42960</v>
      </c>
      <c r="E51" s="259">
        <v>42961</v>
      </c>
      <c r="F51" s="208"/>
      <c r="G51" s="87">
        <v>32000000</v>
      </c>
      <c r="H51" s="75" t="s">
        <v>9</v>
      </c>
      <c r="I51" s="75" t="s">
        <v>11</v>
      </c>
      <c r="K51" s="208"/>
      <c r="L51" s="158" t="s">
        <v>76</v>
      </c>
      <c r="M51" s="277"/>
    </row>
    <row r="52" spans="1:13" s="82" customFormat="1" ht="15">
      <c r="A52" s="303" t="s">
        <v>141</v>
      </c>
      <c r="B52" s="403"/>
      <c r="C52" s="259">
        <v>42952</v>
      </c>
      <c r="D52" s="259">
        <v>42961</v>
      </c>
      <c r="E52" s="259">
        <v>42963</v>
      </c>
      <c r="F52" s="208"/>
      <c r="G52" s="87">
        <v>20000000</v>
      </c>
      <c r="H52" s="75" t="s">
        <v>9</v>
      </c>
      <c r="I52" s="75" t="s">
        <v>11</v>
      </c>
      <c r="K52" s="208"/>
      <c r="L52" s="158" t="s">
        <v>11</v>
      </c>
      <c r="M52" s="277"/>
    </row>
    <row r="53" spans="1:13" s="82" customFormat="1" ht="15">
      <c r="A53" s="303" t="s">
        <v>134</v>
      </c>
      <c r="B53" s="403"/>
      <c r="C53" s="259">
        <v>42953</v>
      </c>
      <c r="D53" s="259">
        <v>42963</v>
      </c>
      <c r="E53" s="259">
        <v>42965</v>
      </c>
      <c r="F53" s="208"/>
      <c r="G53" s="87">
        <v>65670000</v>
      </c>
      <c r="H53" s="75" t="s">
        <v>9</v>
      </c>
      <c r="I53" s="75" t="s">
        <v>11</v>
      </c>
      <c r="K53" s="208"/>
      <c r="L53" s="415" t="s">
        <v>69</v>
      </c>
      <c r="M53" s="277"/>
    </row>
    <row r="54" spans="1:24" s="81" customFormat="1" ht="12.75" customHeight="1">
      <c r="A54" s="320"/>
      <c r="B54" s="321"/>
      <c r="C54" s="315" t="s">
        <v>39</v>
      </c>
      <c r="D54" s="316"/>
      <c r="E54" s="316"/>
      <c r="F54" s="316"/>
      <c r="G54" s="317"/>
      <c r="H54" s="318"/>
      <c r="I54" s="315"/>
      <c r="J54" s="316"/>
      <c r="K54" s="316"/>
      <c r="L54" s="322"/>
      <c r="M54" s="135"/>
      <c r="N54" s="135"/>
      <c r="O54" s="135"/>
      <c r="P54" s="135"/>
      <c r="Q54" s="135"/>
      <c r="R54" s="135"/>
      <c r="S54" s="135"/>
      <c r="T54" s="135"/>
      <c r="U54" s="135"/>
      <c r="V54" s="135"/>
      <c r="W54" s="135"/>
      <c r="X54" s="135"/>
    </row>
    <row r="55" spans="1:24" s="81" customFormat="1" ht="12.75" customHeight="1">
      <c r="A55" s="368" t="s">
        <v>66</v>
      </c>
      <c r="B55" s="228"/>
      <c r="C55" s="225"/>
      <c r="D55" s="225"/>
      <c r="E55" s="301"/>
      <c r="F55" s="228"/>
      <c r="G55" s="226"/>
      <c r="H55" s="206"/>
      <c r="I55" s="206"/>
      <c r="J55" s="306"/>
      <c r="K55" s="228"/>
      <c r="L55" s="307"/>
      <c r="M55" s="135"/>
      <c r="N55" s="135"/>
      <c r="O55" s="135"/>
      <c r="P55" s="135"/>
      <c r="Q55" s="135"/>
      <c r="R55" s="135"/>
      <c r="S55" s="135"/>
      <c r="T55" s="135"/>
      <c r="U55" s="135"/>
      <c r="V55" s="135"/>
      <c r="W55" s="135"/>
      <c r="X55" s="135"/>
    </row>
    <row r="56" spans="1:24" s="82" customFormat="1" ht="15" customHeight="1">
      <c r="A56" s="320"/>
      <c r="B56" s="321"/>
      <c r="C56" s="315" t="s">
        <v>67</v>
      </c>
      <c r="D56" s="316"/>
      <c r="E56" s="316"/>
      <c r="F56" s="316"/>
      <c r="G56" s="317"/>
      <c r="H56" s="318"/>
      <c r="I56" s="315"/>
      <c r="J56" s="316"/>
      <c r="K56" s="316"/>
      <c r="L56" s="322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</row>
    <row r="57" spans="1:12" s="82" customFormat="1" ht="15">
      <c r="A57" s="303" t="s">
        <v>136</v>
      </c>
      <c r="B57" s="360"/>
      <c r="C57" s="252">
        <v>42947</v>
      </c>
      <c r="D57" s="259">
        <v>42947</v>
      </c>
      <c r="E57" s="259">
        <v>42951</v>
      </c>
      <c r="F57" s="208"/>
      <c r="G57" s="87">
        <v>46200000</v>
      </c>
      <c r="H57" s="75" t="s">
        <v>9</v>
      </c>
      <c r="I57" s="75" t="s">
        <v>95</v>
      </c>
      <c r="K57" s="208"/>
      <c r="L57" s="158" t="s">
        <v>147</v>
      </c>
    </row>
    <row r="58" spans="1:13" s="82" customFormat="1" ht="15.75" customHeight="1">
      <c r="A58" s="303" t="s">
        <v>128</v>
      </c>
      <c r="B58" s="403"/>
      <c r="C58" s="259">
        <v>42946</v>
      </c>
      <c r="D58" s="259">
        <v>42952</v>
      </c>
      <c r="E58" s="259">
        <v>42953</v>
      </c>
      <c r="F58" s="208"/>
      <c r="G58" s="87">
        <v>19500000</v>
      </c>
      <c r="H58" s="75" t="s">
        <v>9</v>
      </c>
      <c r="I58" s="75" t="s">
        <v>11</v>
      </c>
      <c r="K58" s="208"/>
      <c r="L58" s="158" t="s">
        <v>68</v>
      </c>
      <c r="M58" s="277"/>
    </row>
    <row r="59" spans="1:12" s="82" customFormat="1" ht="15">
      <c r="A59" s="303" t="s">
        <v>109</v>
      </c>
      <c r="B59" s="360"/>
      <c r="C59" s="252">
        <v>42941</v>
      </c>
      <c r="D59" s="259">
        <v>42954</v>
      </c>
      <c r="E59" s="259">
        <v>42956</v>
      </c>
      <c r="F59" s="208"/>
      <c r="G59" s="87">
        <v>15000000</v>
      </c>
      <c r="H59" s="75" t="s">
        <v>9</v>
      </c>
      <c r="I59" s="75" t="s">
        <v>96</v>
      </c>
      <c r="K59" s="208"/>
      <c r="L59" s="158" t="s">
        <v>68</v>
      </c>
    </row>
    <row r="60" spans="1:12" s="82" customFormat="1" ht="15">
      <c r="A60" s="303" t="s">
        <v>138</v>
      </c>
      <c r="B60" s="360"/>
      <c r="C60" s="252">
        <v>42953</v>
      </c>
      <c r="D60" s="259">
        <v>42956</v>
      </c>
      <c r="E60" s="259">
        <v>42962</v>
      </c>
      <c r="F60" s="208"/>
      <c r="G60" s="87">
        <v>69000000</v>
      </c>
      <c r="H60" s="75" t="s">
        <v>9</v>
      </c>
      <c r="I60" s="75" t="s">
        <v>11</v>
      </c>
      <c r="K60" s="208"/>
      <c r="L60" s="158" t="s">
        <v>98</v>
      </c>
    </row>
    <row r="61" spans="1:12" s="82" customFormat="1" ht="15">
      <c r="A61" s="303" t="s">
        <v>137</v>
      </c>
      <c r="B61" s="360"/>
      <c r="C61" s="252">
        <v>42954</v>
      </c>
      <c r="D61" s="259">
        <v>42963</v>
      </c>
      <c r="E61" s="259">
        <v>42967</v>
      </c>
      <c r="F61" s="208"/>
      <c r="G61" s="87">
        <v>30000000</v>
      </c>
      <c r="H61" s="75" t="s">
        <v>9</v>
      </c>
      <c r="I61" s="75" t="s">
        <v>149</v>
      </c>
      <c r="K61" s="208"/>
      <c r="L61" s="415" t="s">
        <v>72</v>
      </c>
    </row>
    <row r="62" spans="1:24" s="82" customFormat="1" ht="14.25" customHeight="1">
      <c r="A62" s="320"/>
      <c r="B62" s="321"/>
      <c r="C62" s="315" t="s">
        <v>17</v>
      </c>
      <c r="D62" s="316"/>
      <c r="E62" s="316"/>
      <c r="F62" s="316"/>
      <c r="G62" s="317"/>
      <c r="H62" s="318"/>
      <c r="I62" s="315"/>
      <c r="J62" s="316"/>
      <c r="K62" s="316"/>
      <c r="L62" s="322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</row>
    <row r="63" spans="1:24" s="82" customFormat="1" ht="15" customHeight="1">
      <c r="A63" s="368" t="s">
        <v>66</v>
      </c>
      <c r="B63" s="228"/>
      <c r="C63" s="225"/>
      <c r="D63" s="225"/>
      <c r="E63" s="301"/>
      <c r="F63" s="228"/>
      <c r="G63" s="226"/>
      <c r="H63" s="206"/>
      <c r="I63" s="206"/>
      <c r="J63" s="412"/>
      <c r="K63" s="228"/>
      <c r="L63" s="413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</row>
    <row r="64" spans="1:24" s="82" customFormat="1" ht="15" customHeight="1">
      <c r="A64" s="320"/>
      <c r="B64" s="321"/>
      <c r="C64" s="315" t="s">
        <v>81</v>
      </c>
      <c r="D64" s="316"/>
      <c r="E64" s="316"/>
      <c r="F64" s="316"/>
      <c r="G64" s="317"/>
      <c r="H64" s="318"/>
      <c r="I64" s="315"/>
      <c r="J64" s="316"/>
      <c r="K64" s="316"/>
      <c r="L64" s="322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</row>
    <row r="65" spans="1:12" s="82" customFormat="1" ht="15">
      <c r="A65" s="303" t="s">
        <v>105</v>
      </c>
      <c r="B65" s="360"/>
      <c r="C65" s="252">
        <v>42944</v>
      </c>
      <c r="D65" s="259">
        <v>42946</v>
      </c>
      <c r="E65" s="259">
        <v>42949</v>
      </c>
      <c r="F65" s="208"/>
      <c r="G65" s="87">
        <v>25000000</v>
      </c>
      <c r="H65" s="75" t="s">
        <v>9</v>
      </c>
      <c r="I65" s="75" t="s">
        <v>148</v>
      </c>
      <c r="K65" s="208"/>
      <c r="L65" s="158" t="s">
        <v>76</v>
      </c>
    </row>
    <row r="66" spans="1:12" s="82" customFormat="1" ht="15">
      <c r="A66" s="303" t="s">
        <v>128</v>
      </c>
      <c r="B66" s="360"/>
      <c r="C66" s="252">
        <v>42946</v>
      </c>
      <c r="D66" s="259">
        <v>42949</v>
      </c>
      <c r="E66" s="259">
        <v>42951</v>
      </c>
      <c r="F66" s="208"/>
      <c r="G66" s="87">
        <v>30000000</v>
      </c>
      <c r="H66" s="75" t="s">
        <v>9</v>
      </c>
      <c r="I66" s="75" t="s">
        <v>102</v>
      </c>
      <c r="K66" s="208"/>
      <c r="L66" s="158" t="s">
        <v>68</v>
      </c>
    </row>
    <row r="67" spans="1:12" s="82" customFormat="1" ht="15">
      <c r="A67" s="303" t="s">
        <v>141</v>
      </c>
      <c r="B67" s="360"/>
      <c r="C67" s="252">
        <v>42952</v>
      </c>
      <c r="D67" s="259">
        <v>42952</v>
      </c>
      <c r="E67" s="259">
        <v>42954</v>
      </c>
      <c r="F67" s="208"/>
      <c r="G67" s="87">
        <v>30000000</v>
      </c>
      <c r="H67" s="75" t="s">
        <v>9</v>
      </c>
      <c r="I67" s="75" t="s">
        <v>11</v>
      </c>
      <c r="K67" s="208"/>
      <c r="L67" s="158" t="s">
        <v>11</v>
      </c>
    </row>
    <row r="68" spans="1:12" s="82" customFormat="1" ht="15">
      <c r="A68" s="303" t="s">
        <v>137</v>
      </c>
      <c r="B68" s="360"/>
      <c r="C68" s="252">
        <v>42954</v>
      </c>
      <c r="D68" s="259">
        <v>42955</v>
      </c>
      <c r="E68" s="259">
        <v>42956</v>
      </c>
      <c r="F68" s="431"/>
      <c r="G68" s="87">
        <v>17000000</v>
      </c>
      <c r="H68" s="75" t="s">
        <v>9</v>
      </c>
      <c r="I68" s="75" t="s">
        <v>149</v>
      </c>
      <c r="K68" s="208"/>
      <c r="L68" s="158" t="s">
        <v>72</v>
      </c>
    </row>
    <row r="69" spans="1:12" s="82" customFormat="1" ht="15">
      <c r="A69" s="303" t="s">
        <v>166</v>
      </c>
      <c r="B69" s="360"/>
      <c r="C69" s="252">
        <v>42959</v>
      </c>
      <c r="D69" s="259">
        <v>42961</v>
      </c>
      <c r="E69" s="259">
        <v>42965</v>
      </c>
      <c r="F69" s="208"/>
      <c r="G69" s="87">
        <v>30000000</v>
      </c>
      <c r="H69" s="75" t="s">
        <v>9</v>
      </c>
      <c r="I69" s="75" t="s">
        <v>11</v>
      </c>
      <c r="K69" s="208"/>
      <c r="L69" s="158" t="s">
        <v>84</v>
      </c>
    </row>
    <row r="70" spans="1:12" s="82" customFormat="1" ht="15">
      <c r="A70" s="303" t="s">
        <v>146</v>
      </c>
      <c r="B70" s="360"/>
      <c r="C70" s="252">
        <v>42964</v>
      </c>
      <c r="D70" s="259">
        <v>42966</v>
      </c>
      <c r="E70" s="259">
        <v>42969</v>
      </c>
      <c r="F70" s="208"/>
      <c r="G70" s="87">
        <v>29500000</v>
      </c>
      <c r="H70" s="75" t="s">
        <v>9</v>
      </c>
      <c r="I70" s="75" t="s">
        <v>200</v>
      </c>
      <c r="K70" s="208"/>
      <c r="L70" s="415" t="s">
        <v>85</v>
      </c>
    </row>
    <row r="71" spans="1:24" s="82" customFormat="1" ht="15">
      <c r="A71" s="320"/>
      <c r="B71" s="321"/>
      <c r="C71" s="315" t="s">
        <v>19</v>
      </c>
      <c r="D71" s="316"/>
      <c r="E71" s="316"/>
      <c r="F71" s="316"/>
      <c r="G71" s="317"/>
      <c r="H71" s="318"/>
      <c r="I71" s="315"/>
      <c r="J71" s="316"/>
      <c r="K71" s="316"/>
      <c r="L71" s="322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</row>
    <row r="72" spans="1:24" s="82" customFormat="1" ht="15" customHeight="1">
      <c r="A72" s="233" t="s">
        <v>66</v>
      </c>
      <c r="B72" s="201"/>
      <c r="C72" s="298"/>
      <c r="D72" s="298"/>
      <c r="E72" s="302"/>
      <c r="F72" s="298"/>
      <c r="G72" s="298"/>
      <c r="H72" s="298"/>
      <c r="I72" s="298"/>
      <c r="J72" s="298"/>
      <c r="K72" s="298"/>
      <c r="L72" s="299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</row>
    <row r="73" spans="1:24" s="82" customFormat="1" ht="15" customHeight="1">
      <c r="A73" s="233"/>
      <c r="B73" s="201"/>
      <c r="C73" s="298"/>
      <c r="D73" s="298"/>
      <c r="E73" s="302"/>
      <c r="F73" s="298"/>
      <c r="G73" s="298"/>
      <c r="H73" s="298"/>
      <c r="I73" s="298"/>
      <c r="J73" s="298"/>
      <c r="K73" s="298"/>
      <c r="L73" s="299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</row>
    <row r="74" spans="1:24" s="82" customFormat="1" ht="15" customHeight="1">
      <c r="A74" s="125"/>
      <c r="B74" s="319" t="s">
        <v>41</v>
      </c>
      <c r="C74" s="95"/>
      <c r="D74" s="308"/>
      <c r="E74" s="308"/>
      <c r="F74" s="308"/>
      <c r="G74" s="308"/>
      <c r="H74" s="121"/>
      <c r="I74" s="121"/>
      <c r="J74" s="308"/>
      <c r="K74" s="303"/>
      <c r="L74" s="345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</row>
    <row r="75" spans="1:24" s="82" customFormat="1" ht="15" customHeight="1">
      <c r="A75" s="320"/>
      <c r="B75" s="314"/>
      <c r="C75" s="315" t="s">
        <v>20</v>
      </c>
      <c r="D75" s="316"/>
      <c r="E75" s="316"/>
      <c r="F75" s="316"/>
      <c r="G75" s="317"/>
      <c r="H75" s="318"/>
      <c r="I75" s="315"/>
      <c r="J75" s="316"/>
      <c r="K75" s="344"/>
      <c r="L75" s="343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</row>
    <row r="76" spans="1:13" s="82" customFormat="1" ht="15.75" customHeight="1">
      <c r="A76" s="125" t="s">
        <v>118</v>
      </c>
      <c r="B76" s="423"/>
      <c r="C76" s="252">
        <v>42945</v>
      </c>
      <c r="D76" s="259">
        <v>42946</v>
      </c>
      <c r="E76" s="259">
        <v>42948</v>
      </c>
      <c r="F76" s="138"/>
      <c r="G76" s="138">
        <v>30000000</v>
      </c>
      <c r="H76" s="19" t="s">
        <v>9</v>
      </c>
      <c r="I76" s="140" t="s">
        <v>119</v>
      </c>
      <c r="K76" s="100"/>
      <c r="L76" s="202" t="s">
        <v>76</v>
      </c>
      <c r="M76" s="277"/>
    </row>
    <row r="77" spans="1:13" s="82" customFormat="1" ht="15" customHeight="1">
      <c r="A77" s="125" t="s">
        <v>120</v>
      </c>
      <c r="C77" s="252">
        <v>42947</v>
      </c>
      <c r="D77" s="259">
        <v>42951</v>
      </c>
      <c r="E77" s="259">
        <v>42955</v>
      </c>
      <c r="F77" s="138"/>
      <c r="G77" s="138">
        <v>35696000</v>
      </c>
      <c r="H77" s="19" t="s">
        <v>9</v>
      </c>
      <c r="I77" s="75" t="s">
        <v>123</v>
      </c>
      <c r="K77" s="100"/>
      <c r="L77" s="349" t="s">
        <v>15</v>
      </c>
      <c r="M77" s="277"/>
    </row>
    <row r="78" spans="1:24" s="82" customFormat="1" ht="15" customHeight="1">
      <c r="A78" s="320"/>
      <c r="B78" s="321"/>
      <c r="C78" s="315" t="s">
        <v>21</v>
      </c>
      <c r="D78" s="316"/>
      <c r="E78" s="316"/>
      <c r="F78" s="316"/>
      <c r="G78" s="317"/>
      <c r="H78" s="318"/>
      <c r="I78" s="315"/>
      <c r="J78" s="316"/>
      <c r="K78" s="316"/>
      <c r="L78" s="322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</row>
    <row r="79" spans="1:13" s="82" customFormat="1" ht="15" customHeight="1">
      <c r="A79" s="125" t="s">
        <v>106</v>
      </c>
      <c r="C79" s="252">
        <v>42945</v>
      </c>
      <c r="D79" s="259">
        <v>42946</v>
      </c>
      <c r="E79" s="259">
        <v>42948</v>
      </c>
      <c r="F79" s="138"/>
      <c r="G79" s="138">
        <v>34650000</v>
      </c>
      <c r="H79" s="19" t="s">
        <v>9</v>
      </c>
      <c r="I79" s="75" t="s">
        <v>92</v>
      </c>
      <c r="K79" s="100"/>
      <c r="L79" s="202" t="s">
        <v>98</v>
      </c>
      <c r="M79" s="277"/>
    </row>
    <row r="80" spans="1:13" s="82" customFormat="1" ht="15" customHeight="1">
      <c r="A80" s="303" t="s">
        <v>150</v>
      </c>
      <c r="C80" s="252">
        <v>42951</v>
      </c>
      <c r="D80" s="259">
        <v>42953</v>
      </c>
      <c r="E80" s="259">
        <v>42954</v>
      </c>
      <c r="F80" s="138"/>
      <c r="G80" s="138">
        <v>27160000</v>
      </c>
      <c r="H80" s="19" t="s">
        <v>9</v>
      </c>
      <c r="I80" s="75" t="s">
        <v>91</v>
      </c>
      <c r="K80" s="100"/>
      <c r="L80" s="202" t="s">
        <v>98</v>
      </c>
      <c r="M80" s="277"/>
    </row>
    <row r="81" spans="1:13" s="82" customFormat="1" ht="15" customHeight="1">
      <c r="A81" s="125" t="s">
        <v>121</v>
      </c>
      <c r="C81" s="252">
        <v>42953</v>
      </c>
      <c r="D81" s="259">
        <v>42954</v>
      </c>
      <c r="E81" s="259">
        <v>42956</v>
      </c>
      <c r="F81" s="138"/>
      <c r="G81" s="138">
        <v>43600000</v>
      </c>
      <c r="H81" s="19" t="s">
        <v>9</v>
      </c>
      <c r="I81" s="75" t="s">
        <v>87</v>
      </c>
      <c r="K81" s="100"/>
      <c r="L81" s="202" t="s">
        <v>68</v>
      </c>
      <c r="M81" s="277"/>
    </row>
    <row r="82" spans="1:13" s="82" customFormat="1" ht="15" customHeight="1">
      <c r="A82" s="125" t="s">
        <v>171</v>
      </c>
      <c r="C82" s="252">
        <v>42953</v>
      </c>
      <c r="D82" s="259">
        <v>42957</v>
      </c>
      <c r="E82" s="259">
        <v>42958</v>
      </c>
      <c r="F82" s="138"/>
      <c r="G82" s="138">
        <v>34000000</v>
      </c>
      <c r="H82" s="19" t="s">
        <v>9</v>
      </c>
      <c r="I82" s="75" t="s">
        <v>172</v>
      </c>
      <c r="K82" s="100"/>
      <c r="L82" s="202" t="s">
        <v>125</v>
      </c>
      <c r="M82" s="277"/>
    </row>
    <row r="83" spans="1:13" s="82" customFormat="1" ht="15" customHeight="1">
      <c r="A83" s="125" t="s">
        <v>122</v>
      </c>
      <c r="C83" s="252">
        <v>42956</v>
      </c>
      <c r="D83" s="259">
        <v>42962</v>
      </c>
      <c r="E83" s="259">
        <v>42964</v>
      </c>
      <c r="F83" s="138"/>
      <c r="G83" s="138">
        <v>46195000</v>
      </c>
      <c r="H83" s="19" t="s">
        <v>9</v>
      </c>
      <c r="I83" s="75" t="s">
        <v>124</v>
      </c>
      <c r="K83" s="100"/>
      <c r="L83" s="202" t="s">
        <v>98</v>
      </c>
      <c r="M83" s="277"/>
    </row>
    <row r="84" spans="1:13" s="82" customFormat="1" ht="15" customHeight="1">
      <c r="A84" s="125" t="s">
        <v>173</v>
      </c>
      <c r="C84" s="252">
        <v>42960</v>
      </c>
      <c r="D84" s="259">
        <v>42965</v>
      </c>
      <c r="E84" s="259">
        <v>42966</v>
      </c>
      <c r="F84" s="138"/>
      <c r="G84" s="138">
        <v>25000000</v>
      </c>
      <c r="H84" s="19" t="s">
        <v>9</v>
      </c>
      <c r="I84" s="75" t="s">
        <v>11</v>
      </c>
      <c r="K84" s="100"/>
      <c r="L84" s="349" t="s">
        <v>177</v>
      </c>
      <c r="M84" s="277"/>
    </row>
    <row r="85" spans="1:24" s="82" customFormat="1" ht="15">
      <c r="A85" s="320"/>
      <c r="B85" s="321"/>
      <c r="C85" s="315" t="s">
        <v>58</v>
      </c>
      <c r="D85" s="316"/>
      <c r="E85" s="316"/>
      <c r="F85" s="316"/>
      <c r="G85" s="317"/>
      <c r="H85" s="318"/>
      <c r="I85" s="315"/>
      <c r="J85" s="316"/>
      <c r="K85" s="316"/>
      <c r="L85" s="322"/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</row>
    <row r="86" spans="1:24" ht="15" customHeight="1">
      <c r="A86" s="233" t="s">
        <v>66</v>
      </c>
      <c r="B86" s="306"/>
      <c r="C86" s="175"/>
      <c r="D86" s="137"/>
      <c r="E86" s="137"/>
      <c r="F86" s="306"/>
      <c r="G86" s="138"/>
      <c r="H86" s="19"/>
      <c r="I86" s="140"/>
      <c r="J86" s="11"/>
      <c r="K86" s="361"/>
      <c r="L86" s="349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</row>
    <row r="87" spans="1:24" s="82" customFormat="1" ht="15" customHeight="1">
      <c r="A87" s="320"/>
      <c r="B87" s="321"/>
      <c r="C87" s="315" t="s">
        <v>22</v>
      </c>
      <c r="D87" s="316"/>
      <c r="E87" s="316"/>
      <c r="F87" s="316"/>
      <c r="G87" s="317"/>
      <c r="H87" s="318"/>
      <c r="I87" s="315"/>
      <c r="J87" s="316"/>
      <c r="K87" s="316"/>
      <c r="L87" s="322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</row>
    <row r="88" spans="1:24" s="82" customFormat="1" ht="15" customHeight="1">
      <c r="A88" s="125" t="s">
        <v>104</v>
      </c>
      <c r="B88" s="427"/>
      <c r="C88" s="252">
        <v>42932</v>
      </c>
      <c r="D88" s="259">
        <v>42945</v>
      </c>
      <c r="E88" s="259">
        <v>42957</v>
      </c>
      <c r="F88" s="138">
        <v>27500000</v>
      </c>
      <c r="G88" s="138"/>
      <c r="H88" s="19" t="s">
        <v>89</v>
      </c>
      <c r="I88" s="75" t="s">
        <v>11</v>
      </c>
      <c r="K88" s="428"/>
      <c r="L88" s="433" t="s">
        <v>93</v>
      </c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</row>
    <row r="89" spans="1:13" s="82" customFormat="1" ht="15" customHeight="1">
      <c r="A89" s="125" t="s">
        <v>107</v>
      </c>
      <c r="B89" s="418"/>
      <c r="C89" s="252">
        <v>42932</v>
      </c>
      <c r="D89" s="259">
        <v>42953</v>
      </c>
      <c r="E89" s="259">
        <v>42964</v>
      </c>
      <c r="F89" s="138">
        <v>26000000</v>
      </c>
      <c r="G89" s="138"/>
      <c r="H89" s="19" t="s">
        <v>83</v>
      </c>
      <c r="I89" s="75" t="s">
        <v>11</v>
      </c>
      <c r="K89" s="100"/>
      <c r="L89" s="349" t="s">
        <v>69</v>
      </c>
      <c r="M89" s="277"/>
    </row>
    <row r="90" spans="1:24" ht="15" customHeight="1">
      <c r="A90" s="320"/>
      <c r="B90" s="321"/>
      <c r="C90" s="315" t="s">
        <v>51</v>
      </c>
      <c r="D90" s="316"/>
      <c r="E90" s="316"/>
      <c r="F90" s="316"/>
      <c r="G90" s="317"/>
      <c r="H90" s="318"/>
      <c r="I90" s="315"/>
      <c r="J90" s="316"/>
      <c r="K90" s="407"/>
      <c r="L90" s="373"/>
      <c r="M90" s="46"/>
      <c r="N90" s="46"/>
      <c r="O90" s="46"/>
      <c r="P90" s="46"/>
      <c r="Q90" s="46"/>
      <c r="R90" s="46"/>
      <c r="S90" s="46"/>
      <c r="T90" s="46"/>
      <c r="U90" s="46"/>
      <c r="V90" s="46"/>
      <c r="W90" s="46"/>
      <c r="X90" s="46"/>
    </row>
    <row r="91" spans="1:24" ht="15" customHeight="1">
      <c r="A91" s="233" t="s">
        <v>66</v>
      </c>
      <c r="B91" s="406"/>
      <c r="C91" s="252"/>
      <c r="D91" s="259"/>
      <c r="E91" s="259"/>
      <c r="F91" s="138"/>
      <c r="G91" s="138"/>
      <c r="H91" s="19"/>
      <c r="I91" s="140"/>
      <c r="K91" s="408"/>
      <c r="L91" s="375"/>
      <c r="M91" s="46"/>
      <c r="N91" s="46"/>
      <c r="O91" s="46"/>
      <c r="P91" s="46"/>
      <c r="Q91" s="46"/>
      <c r="R91" s="46"/>
      <c r="S91" s="46"/>
      <c r="T91" s="46"/>
      <c r="U91" s="46"/>
      <c r="V91" s="46"/>
      <c r="W91" s="46"/>
      <c r="X91" s="46"/>
    </row>
    <row r="92" spans="1:24" ht="15" customHeight="1">
      <c r="A92" s="320"/>
      <c r="B92" s="321"/>
      <c r="C92" s="315" t="s">
        <v>35</v>
      </c>
      <c r="D92" s="316"/>
      <c r="E92" s="316"/>
      <c r="F92" s="316"/>
      <c r="G92" s="317"/>
      <c r="H92" s="318"/>
      <c r="I92" s="315"/>
      <c r="J92" s="316"/>
      <c r="K92" s="316"/>
      <c r="L92" s="322"/>
      <c r="M92" s="46"/>
      <c r="N92" s="46"/>
      <c r="O92" s="46"/>
      <c r="P92" s="46"/>
      <c r="Q92" s="46"/>
      <c r="R92" s="46"/>
      <c r="S92" s="46"/>
      <c r="T92" s="46"/>
      <c r="U92" s="46"/>
      <c r="V92" s="46"/>
      <c r="W92" s="46"/>
      <c r="X92" s="46"/>
    </row>
    <row r="93" spans="1:24" ht="15" customHeight="1">
      <c r="A93" s="233" t="s">
        <v>66</v>
      </c>
      <c r="B93" s="381"/>
      <c r="C93" s="252"/>
      <c r="D93" s="259"/>
      <c r="E93" s="259"/>
      <c r="F93" s="138"/>
      <c r="G93" s="138"/>
      <c r="H93" s="19"/>
      <c r="I93" s="140"/>
      <c r="K93" s="306"/>
      <c r="L93" s="375"/>
      <c r="M93" s="46"/>
      <c r="N93" s="46"/>
      <c r="O93" s="46"/>
      <c r="P93" s="46"/>
      <c r="Q93" s="46"/>
      <c r="R93" s="46"/>
      <c r="S93" s="46"/>
      <c r="T93" s="46"/>
      <c r="U93" s="46"/>
      <c r="V93" s="46"/>
      <c r="W93" s="46"/>
      <c r="X93" s="46"/>
    </row>
    <row r="94" spans="1:24" ht="15" customHeight="1">
      <c r="A94" s="320"/>
      <c r="B94" s="321"/>
      <c r="C94" s="315" t="s">
        <v>36</v>
      </c>
      <c r="D94" s="316"/>
      <c r="E94" s="316"/>
      <c r="F94" s="316"/>
      <c r="G94" s="317"/>
      <c r="H94" s="318"/>
      <c r="I94" s="315"/>
      <c r="J94" s="316"/>
      <c r="K94" s="316"/>
      <c r="L94" s="322"/>
      <c r="M94" s="46"/>
      <c r="N94" s="46"/>
      <c r="O94" s="46"/>
      <c r="P94" s="46"/>
      <c r="Q94" s="46"/>
      <c r="R94" s="46"/>
      <c r="S94" s="46"/>
      <c r="T94" s="46"/>
      <c r="U94" s="46"/>
      <c r="V94" s="46"/>
      <c r="W94" s="46"/>
      <c r="X94" s="46"/>
    </row>
    <row r="95" spans="1:24" ht="15" customHeight="1">
      <c r="A95" s="233" t="s">
        <v>66</v>
      </c>
      <c r="B95" s="20"/>
      <c r="C95" s="20"/>
      <c r="D95" s="203"/>
      <c r="E95" s="20"/>
      <c r="F95" s="138"/>
      <c r="G95" s="26"/>
      <c r="H95" s="19"/>
      <c r="I95" s="19"/>
      <c r="J95" s="306"/>
      <c r="K95" s="306"/>
      <c r="L95" s="202"/>
      <c r="M95" s="46"/>
      <c r="N95" s="46"/>
      <c r="O95" s="46"/>
      <c r="P95" s="46"/>
      <c r="Q95" s="46"/>
      <c r="R95" s="46"/>
      <c r="S95" s="46"/>
      <c r="T95" s="46"/>
      <c r="U95" s="46"/>
      <c r="V95" s="46"/>
      <c r="W95" s="46"/>
      <c r="X95" s="46"/>
    </row>
    <row r="96" spans="1:24" ht="15" customHeight="1">
      <c r="A96" s="320"/>
      <c r="B96" s="321"/>
      <c r="C96" s="315" t="s">
        <v>37</v>
      </c>
      <c r="D96" s="316"/>
      <c r="E96" s="316"/>
      <c r="F96" s="316"/>
      <c r="G96" s="317"/>
      <c r="H96" s="318"/>
      <c r="I96" s="315"/>
      <c r="J96" s="316"/>
      <c r="K96" s="316"/>
      <c r="L96" s="322"/>
      <c r="M96" s="46"/>
      <c r="N96" s="46"/>
      <c r="O96" s="46"/>
      <c r="P96" s="46"/>
      <c r="Q96" s="46"/>
      <c r="R96" s="46"/>
      <c r="S96" s="46"/>
      <c r="T96" s="46"/>
      <c r="U96" s="46"/>
      <c r="V96" s="46"/>
      <c r="W96" s="46"/>
      <c r="X96" s="46"/>
    </row>
    <row r="97" spans="1:24" ht="15" customHeight="1">
      <c r="A97" s="233" t="s">
        <v>66</v>
      </c>
      <c r="B97" s="306"/>
      <c r="C97" s="234"/>
      <c r="D97" s="234"/>
      <c r="E97" s="297"/>
      <c r="F97" s="306"/>
      <c r="G97" s="306"/>
      <c r="H97" s="306"/>
      <c r="I97" s="306"/>
      <c r="J97" s="306"/>
      <c r="K97" s="306"/>
      <c r="L97" s="223"/>
      <c r="M97" s="46"/>
      <c r="N97" s="46"/>
      <c r="O97" s="46"/>
      <c r="P97" s="46"/>
      <c r="Q97" s="46"/>
      <c r="R97" s="46"/>
      <c r="S97" s="46"/>
      <c r="T97" s="46"/>
      <c r="U97" s="46"/>
      <c r="V97" s="46"/>
      <c r="W97" s="46"/>
      <c r="X97" s="46"/>
    </row>
    <row r="98" spans="1:24" ht="15" customHeight="1">
      <c r="A98" s="320"/>
      <c r="B98" s="321"/>
      <c r="C98" s="315" t="s">
        <v>38</v>
      </c>
      <c r="D98" s="316"/>
      <c r="E98" s="316"/>
      <c r="F98" s="316"/>
      <c r="G98" s="317"/>
      <c r="H98" s="318"/>
      <c r="I98" s="315"/>
      <c r="J98" s="316"/>
      <c r="K98" s="316"/>
      <c r="L98" s="322"/>
      <c r="M98" s="46"/>
      <c r="N98" s="46"/>
      <c r="O98" s="46"/>
      <c r="P98" s="46"/>
      <c r="Q98" s="46"/>
      <c r="R98" s="46"/>
      <c r="S98" s="46"/>
      <c r="T98" s="46"/>
      <c r="U98" s="46"/>
      <c r="V98" s="46"/>
      <c r="W98" s="46"/>
      <c r="X98" s="46"/>
    </row>
    <row r="99" spans="1:24" ht="15" customHeight="1">
      <c r="A99" s="233" t="s">
        <v>66</v>
      </c>
      <c r="B99" s="306"/>
      <c r="C99" s="234"/>
      <c r="D99" s="234"/>
      <c r="E99" s="297"/>
      <c r="F99" s="306"/>
      <c r="G99" s="306"/>
      <c r="H99" s="306"/>
      <c r="I99" s="306"/>
      <c r="J99" s="306"/>
      <c r="K99" s="355"/>
      <c r="L99" s="151"/>
      <c r="M99" s="46"/>
      <c r="N99" s="46"/>
      <c r="O99" s="46"/>
      <c r="P99" s="46"/>
      <c r="Q99" s="46"/>
      <c r="R99" s="46"/>
      <c r="S99" s="46"/>
      <c r="T99" s="46"/>
      <c r="U99" s="46"/>
      <c r="V99" s="46"/>
      <c r="W99" s="46"/>
      <c r="X99" s="46"/>
    </row>
    <row r="100" spans="1:24" ht="15" customHeight="1">
      <c r="A100" s="320"/>
      <c r="B100" s="321"/>
      <c r="C100" s="315" t="s">
        <v>23</v>
      </c>
      <c r="D100" s="316"/>
      <c r="E100" s="316"/>
      <c r="F100" s="316"/>
      <c r="G100" s="317"/>
      <c r="H100" s="318"/>
      <c r="I100" s="315"/>
      <c r="J100" s="316"/>
      <c r="K100" s="316"/>
      <c r="L100" s="373"/>
      <c r="M100" s="46"/>
      <c r="N100" s="46"/>
      <c r="O100" s="46"/>
      <c r="P100" s="46"/>
      <c r="Q100" s="46"/>
      <c r="R100" s="46"/>
      <c r="S100" s="46"/>
      <c r="T100" s="46"/>
      <c r="U100" s="46"/>
      <c r="V100" s="46"/>
      <c r="W100" s="46"/>
      <c r="X100" s="46"/>
    </row>
    <row r="101" spans="1:24" s="82" customFormat="1" ht="15" customHeight="1">
      <c r="A101" s="233" t="s">
        <v>66</v>
      </c>
      <c r="B101" s="427"/>
      <c r="C101" s="234"/>
      <c r="D101" s="234"/>
      <c r="E101" s="297"/>
      <c r="F101" s="427"/>
      <c r="G101" s="427"/>
      <c r="H101" s="427"/>
      <c r="I101" s="427"/>
      <c r="J101" s="427"/>
      <c r="K101" s="427"/>
      <c r="L101" s="151"/>
      <c r="M101" s="46"/>
      <c r="N101" s="46"/>
      <c r="O101" s="46"/>
      <c r="P101" s="46"/>
      <c r="Q101" s="46"/>
      <c r="R101" s="46"/>
      <c r="S101" s="46"/>
      <c r="T101" s="46"/>
      <c r="U101" s="46"/>
      <c r="V101" s="46"/>
      <c r="W101" s="46"/>
      <c r="X101" s="46"/>
    </row>
    <row r="102" spans="1:24" s="82" customFormat="1" ht="15" customHeight="1">
      <c r="A102" s="125"/>
      <c r="B102" s="399"/>
      <c r="C102" s="252"/>
      <c r="D102" s="400" t="s">
        <v>78</v>
      </c>
      <c r="E102" s="400"/>
      <c r="F102" s="401">
        <f>SUM(F11:F101,G11:G101,LINEUP!F137:G137)</f>
        <v>4162224250</v>
      </c>
      <c r="G102" s="401"/>
      <c r="H102" s="19"/>
      <c r="I102" s="140"/>
      <c r="K102" s="208"/>
      <c r="L102" s="202"/>
      <c r="M102" s="46"/>
      <c r="N102" s="46"/>
      <c r="O102" s="46"/>
      <c r="P102" s="46"/>
      <c r="Q102" s="46"/>
      <c r="R102" s="46"/>
      <c r="S102" s="46"/>
      <c r="T102" s="46"/>
      <c r="U102" s="46"/>
      <c r="V102" s="46"/>
      <c r="W102" s="46"/>
      <c r="X102" s="46"/>
    </row>
    <row r="103" spans="1:24" ht="15" customHeight="1">
      <c r="A103" s="300"/>
      <c r="B103" s="172"/>
      <c r="C103" s="402"/>
      <c r="D103" s="402"/>
      <c r="E103" s="402"/>
      <c r="F103" s="402"/>
      <c r="G103" s="172"/>
      <c r="H103" s="172"/>
      <c r="I103" s="172"/>
      <c r="J103" s="172"/>
      <c r="K103" s="362"/>
      <c r="L103" s="363"/>
      <c r="M103" s="46"/>
      <c r="N103" s="46"/>
      <c r="O103" s="46"/>
      <c r="P103" s="46"/>
      <c r="Q103" s="46"/>
      <c r="R103" s="46"/>
      <c r="S103" s="46"/>
      <c r="T103" s="46"/>
      <c r="U103" s="46"/>
      <c r="V103" s="46"/>
      <c r="W103" s="46"/>
      <c r="X103" s="46"/>
    </row>
    <row r="104" spans="13:24" ht="15" customHeight="1">
      <c r="M104" s="46"/>
      <c r="N104" s="46"/>
      <c r="O104" s="46"/>
      <c r="P104" s="46"/>
      <c r="Q104" s="46"/>
      <c r="R104" s="46"/>
      <c r="S104" s="46"/>
      <c r="T104" s="46"/>
      <c r="U104" s="46"/>
      <c r="V104" s="46"/>
      <c r="W104" s="46"/>
      <c r="X104" s="46"/>
    </row>
    <row r="105" spans="13:24" ht="15" customHeight="1">
      <c r="M105" s="46"/>
      <c r="N105" s="46"/>
      <c r="O105" s="46"/>
      <c r="P105" s="46"/>
      <c r="Q105" s="46"/>
      <c r="R105" s="46"/>
      <c r="S105" s="46"/>
      <c r="T105" s="46"/>
      <c r="U105" s="46"/>
      <c r="V105" s="46"/>
      <c r="W105" s="46"/>
      <c r="X105" s="46"/>
    </row>
    <row r="106" spans="13:24" ht="15" customHeight="1">
      <c r="M106" s="46"/>
      <c r="N106" s="46"/>
      <c r="O106" s="46"/>
      <c r="P106" s="46"/>
      <c r="Q106" s="46"/>
      <c r="R106" s="46"/>
      <c r="S106" s="46"/>
      <c r="T106" s="46"/>
      <c r="U106" s="46"/>
      <c r="V106" s="46"/>
      <c r="W106" s="46"/>
      <c r="X106" s="46"/>
    </row>
    <row r="107" spans="13:24" ht="15" customHeight="1">
      <c r="M107" s="46"/>
      <c r="N107" s="46"/>
      <c r="O107" s="46"/>
      <c r="P107" s="46"/>
      <c r="Q107" s="46"/>
      <c r="R107" s="46"/>
      <c r="S107" s="46"/>
      <c r="T107" s="46"/>
      <c r="U107" s="46"/>
      <c r="V107" s="46"/>
      <c r="W107" s="46"/>
      <c r="X107" s="46"/>
    </row>
    <row r="108" spans="13:24" ht="15" customHeight="1">
      <c r="M108" s="46"/>
      <c r="N108" s="46"/>
      <c r="O108" s="46"/>
      <c r="P108" s="46"/>
      <c r="Q108" s="46"/>
      <c r="R108" s="46"/>
      <c r="S108" s="46"/>
      <c r="T108" s="46"/>
      <c r="U108" s="46"/>
      <c r="V108" s="46"/>
      <c r="W108" s="46"/>
      <c r="X108" s="46"/>
    </row>
    <row r="109" spans="13:24" ht="15" customHeight="1">
      <c r="M109" s="46"/>
      <c r="N109" s="46"/>
      <c r="O109" s="46"/>
      <c r="P109" s="46"/>
      <c r="Q109" s="46"/>
      <c r="R109" s="46"/>
      <c r="S109" s="46"/>
      <c r="T109" s="46"/>
      <c r="U109" s="46"/>
      <c r="V109" s="46"/>
      <c r="W109" s="46"/>
      <c r="X109" s="46"/>
    </row>
    <row r="110" spans="13:24" ht="15" customHeight="1">
      <c r="M110" s="46"/>
      <c r="N110" s="46"/>
      <c r="O110" s="46"/>
      <c r="P110" s="46"/>
      <c r="Q110" s="46"/>
      <c r="R110" s="46"/>
      <c r="S110" s="46"/>
      <c r="T110" s="46"/>
      <c r="U110" s="46"/>
      <c r="V110" s="46"/>
      <c r="W110" s="46"/>
      <c r="X110" s="46"/>
    </row>
    <row r="111" spans="13:24" ht="15" customHeight="1">
      <c r="M111" s="46"/>
      <c r="N111" s="46"/>
      <c r="O111" s="46"/>
      <c r="P111" s="46"/>
      <c r="Q111" s="46"/>
      <c r="R111" s="46"/>
      <c r="S111" s="46"/>
      <c r="T111" s="46"/>
      <c r="U111" s="46"/>
      <c r="V111" s="46"/>
      <c r="W111" s="46"/>
      <c r="X111" s="46"/>
    </row>
    <row r="112" spans="13:24" ht="15" customHeight="1">
      <c r="M112" s="46"/>
      <c r="N112" s="46"/>
      <c r="O112" s="46"/>
      <c r="P112" s="46"/>
      <c r="Q112" s="46"/>
      <c r="R112" s="46"/>
      <c r="S112" s="46"/>
      <c r="T112" s="46"/>
      <c r="U112" s="46"/>
      <c r="V112" s="46"/>
      <c r="W112" s="46"/>
      <c r="X112" s="46"/>
    </row>
    <row r="113" spans="12:24" ht="15" customHeight="1">
      <c r="L113"/>
      <c r="M113" s="46"/>
      <c r="N113" s="46"/>
      <c r="O113" s="46"/>
      <c r="P113" s="46"/>
      <c r="Q113" s="46"/>
      <c r="R113" s="46"/>
      <c r="S113" s="46"/>
      <c r="T113" s="46"/>
      <c r="U113" s="46"/>
      <c r="V113" s="46"/>
      <c r="W113" s="46"/>
      <c r="X113" s="46"/>
    </row>
    <row r="114" spans="12:24" ht="15" customHeight="1">
      <c r="L114"/>
      <c r="M114" s="46"/>
      <c r="N114" s="46"/>
      <c r="O114" s="46"/>
      <c r="P114" s="46"/>
      <c r="Q114" s="46"/>
      <c r="R114" s="46"/>
      <c r="S114" s="46"/>
      <c r="T114" s="46"/>
      <c r="U114" s="46"/>
      <c r="V114" s="46"/>
      <c r="W114" s="46"/>
      <c r="X114" s="46"/>
    </row>
    <row r="115" spans="12:24" ht="15" customHeight="1">
      <c r="L115"/>
      <c r="M115" s="46"/>
      <c r="N115" s="46"/>
      <c r="O115" s="46"/>
      <c r="P115" s="46"/>
      <c r="Q115" s="46"/>
      <c r="R115" s="46"/>
      <c r="S115" s="46"/>
      <c r="T115" s="46"/>
      <c r="U115" s="46"/>
      <c r="V115" s="46"/>
      <c r="W115" s="46"/>
      <c r="X115" s="46"/>
    </row>
    <row r="116" spans="12:24" ht="15" customHeight="1">
      <c r="L116"/>
      <c r="M116" s="46"/>
      <c r="N116" s="46"/>
      <c r="O116" s="46"/>
      <c r="P116" s="46"/>
      <c r="Q116" s="46"/>
      <c r="R116" s="46"/>
      <c r="S116" s="46"/>
      <c r="T116" s="46"/>
      <c r="U116" s="46"/>
      <c r="V116" s="46"/>
      <c r="W116" s="46"/>
      <c r="X116" s="46"/>
    </row>
    <row r="117" spans="12:24" ht="15" customHeight="1">
      <c r="L117"/>
      <c r="M117" s="46"/>
      <c r="N117" s="46"/>
      <c r="O117" s="46"/>
      <c r="P117" s="46"/>
      <c r="Q117" s="46"/>
      <c r="R117" s="46"/>
      <c r="S117" s="46"/>
      <c r="T117" s="46"/>
      <c r="U117" s="46"/>
      <c r="V117" s="46"/>
      <c r="W117" s="46"/>
      <c r="X117" s="46"/>
    </row>
    <row r="118" spans="12:24" ht="15" customHeight="1">
      <c r="L118"/>
      <c r="M118" s="46"/>
      <c r="N118" s="46"/>
      <c r="O118" s="46"/>
      <c r="P118" s="46"/>
      <c r="Q118" s="46"/>
      <c r="R118" s="46"/>
      <c r="S118" s="46"/>
      <c r="T118" s="46"/>
      <c r="U118" s="46"/>
      <c r="V118" s="46"/>
      <c r="W118" s="46"/>
      <c r="X118" s="46"/>
    </row>
    <row r="119" spans="12:24" ht="15" customHeight="1">
      <c r="L119"/>
      <c r="M119" s="46"/>
      <c r="N119" s="46"/>
      <c r="O119" s="46"/>
      <c r="P119" s="46"/>
      <c r="Q119" s="46"/>
      <c r="R119" s="46"/>
      <c r="S119" s="46"/>
      <c r="T119" s="46"/>
      <c r="U119" s="46"/>
      <c r="V119" s="46"/>
      <c r="W119" s="46"/>
      <c r="X119" s="46"/>
    </row>
    <row r="120" spans="12:24" ht="15" customHeight="1">
      <c r="L120"/>
      <c r="M120" s="46"/>
      <c r="N120" s="46"/>
      <c r="O120" s="46"/>
      <c r="P120" s="46"/>
      <c r="Q120" s="46"/>
      <c r="R120" s="46"/>
      <c r="S120" s="46"/>
      <c r="T120" s="46"/>
      <c r="U120" s="46"/>
      <c r="V120" s="46"/>
      <c r="W120" s="46"/>
      <c r="X120" s="46"/>
    </row>
    <row r="121" spans="12:24" ht="15" customHeight="1">
      <c r="L121"/>
      <c r="M121" s="46"/>
      <c r="N121" s="46"/>
      <c r="O121" s="46"/>
      <c r="P121" s="46"/>
      <c r="Q121" s="46"/>
      <c r="R121" s="46"/>
      <c r="S121" s="46"/>
      <c r="T121" s="46"/>
      <c r="U121" s="46"/>
      <c r="V121" s="46"/>
      <c r="W121" s="46"/>
      <c r="X121" s="46"/>
    </row>
    <row r="122" spans="12:24" ht="15" customHeight="1">
      <c r="L122"/>
      <c r="M122" s="46"/>
      <c r="N122" s="46"/>
      <c r="O122" s="46"/>
      <c r="P122" s="46"/>
      <c r="Q122" s="46"/>
      <c r="R122" s="46"/>
      <c r="S122" s="46"/>
      <c r="T122" s="46"/>
      <c r="U122" s="46"/>
      <c r="V122" s="46"/>
      <c r="W122" s="46"/>
      <c r="X122" s="46"/>
    </row>
    <row r="123" spans="12:24" ht="15" customHeight="1">
      <c r="L123"/>
      <c r="M123" s="46"/>
      <c r="N123" s="46"/>
      <c r="O123" s="46"/>
      <c r="P123" s="46"/>
      <c r="Q123" s="46"/>
      <c r="R123" s="46"/>
      <c r="S123" s="46"/>
      <c r="T123" s="46"/>
      <c r="U123" s="46"/>
      <c r="V123" s="46"/>
      <c r="W123" s="46"/>
      <c r="X123" s="46"/>
    </row>
    <row r="124" spans="12:24" ht="15" customHeight="1">
      <c r="L124"/>
      <c r="M124" s="46"/>
      <c r="N124" s="46"/>
      <c r="O124" s="46"/>
      <c r="P124" s="46"/>
      <c r="Q124" s="46"/>
      <c r="R124" s="46"/>
      <c r="S124" s="46"/>
      <c r="T124" s="46"/>
      <c r="U124" s="46"/>
      <c r="V124" s="46"/>
      <c r="W124" s="46"/>
      <c r="X124" s="46"/>
    </row>
    <row r="125" spans="12:24" ht="15" customHeight="1">
      <c r="L125"/>
      <c r="M125" s="46"/>
      <c r="N125" s="46"/>
      <c r="O125" s="46"/>
      <c r="P125" s="46"/>
      <c r="Q125" s="46"/>
      <c r="R125" s="46"/>
      <c r="S125" s="46"/>
      <c r="T125" s="46"/>
      <c r="U125" s="46"/>
      <c r="V125" s="46"/>
      <c r="W125" s="46"/>
      <c r="X125" s="46"/>
    </row>
    <row r="126" spans="12:24" ht="15" customHeight="1">
      <c r="L126"/>
      <c r="M126" s="46"/>
      <c r="N126" s="46"/>
      <c r="O126" s="46"/>
      <c r="P126" s="46"/>
      <c r="Q126" s="46"/>
      <c r="R126" s="46"/>
      <c r="S126" s="46"/>
      <c r="T126" s="46"/>
      <c r="U126" s="46"/>
      <c r="V126" s="46"/>
      <c r="W126" s="46"/>
      <c r="X126" s="46"/>
    </row>
    <row r="127" spans="12:24" ht="15" customHeight="1">
      <c r="L127"/>
      <c r="M127" s="46"/>
      <c r="N127" s="46"/>
      <c r="O127" s="46"/>
      <c r="P127" s="46"/>
      <c r="Q127" s="46"/>
      <c r="R127" s="46"/>
      <c r="S127" s="46"/>
      <c r="T127" s="46"/>
      <c r="U127" s="46"/>
      <c r="V127" s="46"/>
      <c r="W127" s="46"/>
      <c r="X127" s="46"/>
    </row>
    <row r="128" spans="12:24" ht="15" customHeight="1">
      <c r="L128"/>
      <c r="M128" s="46"/>
      <c r="N128" s="46"/>
      <c r="O128" s="46"/>
      <c r="P128" s="46"/>
      <c r="Q128" s="46"/>
      <c r="R128" s="46"/>
      <c r="S128" s="46"/>
      <c r="T128" s="46"/>
      <c r="U128" s="46"/>
      <c r="V128" s="46"/>
      <c r="W128" s="46"/>
      <c r="X128" s="46"/>
    </row>
    <row r="129" spans="12:24" ht="15" customHeight="1">
      <c r="L129"/>
      <c r="M129" s="46"/>
      <c r="N129" s="46"/>
      <c r="O129" s="46"/>
      <c r="P129" s="46"/>
      <c r="Q129" s="46"/>
      <c r="R129" s="46"/>
      <c r="S129" s="46"/>
      <c r="T129" s="46"/>
      <c r="U129" s="46"/>
      <c r="V129" s="46"/>
      <c r="W129" s="46"/>
      <c r="X129" s="46"/>
    </row>
    <row r="130" spans="12:24" ht="15" customHeight="1">
      <c r="L130"/>
      <c r="M130" s="46"/>
      <c r="N130" s="46"/>
      <c r="O130" s="46"/>
      <c r="P130" s="46"/>
      <c r="Q130" s="46"/>
      <c r="R130" s="46"/>
      <c r="S130" s="46"/>
      <c r="T130" s="46"/>
      <c r="U130" s="46"/>
      <c r="V130" s="46"/>
      <c r="W130" s="46"/>
      <c r="X130" s="46"/>
    </row>
    <row r="131" spans="12:24" ht="15" customHeight="1">
      <c r="L131"/>
      <c r="M131" s="46"/>
      <c r="N131" s="46"/>
      <c r="O131" s="46"/>
      <c r="P131" s="46"/>
      <c r="Q131" s="46"/>
      <c r="R131" s="46"/>
      <c r="S131" s="46"/>
      <c r="T131" s="46"/>
      <c r="U131" s="46"/>
      <c r="V131" s="46"/>
      <c r="W131" s="46"/>
      <c r="X131" s="46"/>
    </row>
    <row r="132" spans="12:24" ht="15" customHeight="1">
      <c r="L132"/>
      <c r="M132" s="46"/>
      <c r="N132" s="46"/>
      <c r="O132" s="46"/>
      <c r="P132" s="46"/>
      <c r="Q132" s="46"/>
      <c r="R132" s="46"/>
      <c r="S132" s="46"/>
      <c r="T132" s="46"/>
      <c r="U132" s="46"/>
      <c r="V132" s="46"/>
      <c r="W132" s="46"/>
      <c r="X132" s="46"/>
    </row>
    <row r="133" spans="12:24" ht="15" customHeight="1">
      <c r="L133"/>
      <c r="M133" s="46"/>
      <c r="N133" s="46"/>
      <c r="O133" s="46"/>
      <c r="P133" s="46"/>
      <c r="Q133" s="46"/>
      <c r="R133" s="46"/>
      <c r="S133" s="46"/>
      <c r="T133" s="46"/>
      <c r="U133" s="46"/>
      <c r="V133" s="46"/>
      <c r="W133" s="46"/>
      <c r="X133" s="46"/>
    </row>
    <row r="134" spans="12:24" ht="15" customHeight="1">
      <c r="L134"/>
      <c r="M134" s="46"/>
      <c r="N134" s="46"/>
      <c r="O134" s="46"/>
      <c r="P134" s="46"/>
      <c r="Q134" s="46"/>
      <c r="R134" s="46"/>
      <c r="S134" s="46"/>
      <c r="T134" s="46"/>
      <c r="U134" s="46"/>
      <c r="V134" s="46"/>
      <c r="W134" s="46"/>
      <c r="X134" s="46"/>
    </row>
    <row r="135" spans="12:24" ht="15" customHeight="1">
      <c r="L135"/>
      <c r="M135" s="46"/>
      <c r="N135" s="46"/>
      <c r="O135" s="46"/>
      <c r="P135" s="46"/>
      <c r="Q135" s="46"/>
      <c r="R135" s="46"/>
      <c r="S135" s="46"/>
      <c r="T135" s="46"/>
      <c r="U135" s="46"/>
      <c r="V135" s="46"/>
      <c r="W135" s="46"/>
      <c r="X135" s="46"/>
    </row>
    <row r="136" spans="12:24" ht="15" customHeight="1">
      <c r="L136"/>
      <c r="M136" s="46"/>
      <c r="N136" s="46"/>
      <c r="O136" s="46"/>
      <c r="P136" s="46"/>
      <c r="Q136" s="46"/>
      <c r="R136" s="46"/>
      <c r="S136" s="46"/>
      <c r="T136" s="46"/>
      <c r="U136" s="46"/>
      <c r="V136" s="46"/>
      <c r="W136" s="46"/>
      <c r="X136" s="46"/>
    </row>
    <row r="137" spans="12:24" ht="15" customHeight="1">
      <c r="L137"/>
      <c r="M137" s="46"/>
      <c r="N137" s="46"/>
      <c r="O137" s="46"/>
      <c r="P137" s="46"/>
      <c r="Q137" s="46"/>
      <c r="R137" s="46"/>
      <c r="S137" s="46"/>
      <c r="T137" s="46"/>
      <c r="U137" s="46"/>
      <c r="V137" s="46"/>
      <c r="W137" s="46"/>
      <c r="X137" s="46"/>
    </row>
    <row r="138" spans="12:24" ht="15" customHeight="1">
      <c r="L138"/>
      <c r="M138" s="46"/>
      <c r="N138" s="46"/>
      <c r="O138" s="46"/>
      <c r="P138" s="46"/>
      <c r="Q138" s="46"/>
      <c r="R138" s="46"/>
      <c r="S138" s="46"/>
      <c r="T138" s="46"/>
      <c r="U138" s="46"/>
      <c r="V138" s="46"/>
      <c r="W138" s="46"/>
      <c r="X138" s="46"/>
    </row>
    <row r="139" spans="12:24" ht="15" customHeight="1">
      <c r="L139"/>
      <c r="M139" s="46"/>
      <c r="N139" s="46"/>
      <c r="O139" s="46"/>
      <c r="P139" s="46"/>
      <c r="Q139" s="46"/>
      <c r="R139" s="46"/>
      <c r="S139" s="46"/>
      <c r="T139" s="46"/>
      <c r="U139" s="46"/>
      <c r="V139" s="46"/>
      <c r="W139" s="46"/>
      <c r="X139" s="46"/>
    </row>
    <row r="140" spans="12:24" ht="15" customHeight="1">
      <c r="L140"/>
      <c r="M140" s="46"/>
      <c r="N140" s="46"/>
      <c r="O140" s="46"/>
      <c r="P140" s="46"/>
      <c r="Q140" s="46"/>
      <c r="R140" s="46"/>
      <c r="S140" s="46"/>
      <c r="T140" s="46"/>
      <c r="U140" s="46"/>
      <c r="V140" s="46"/>
      <c r="W140" s="46"/>
      <c r="X140" s="46"/>
    </row>
    <row r="141" spans="12:24" ht="15" customHeight="1">
      <c r="L141"/>
      <c r="M141" s="46"/>
      <c r="N141" s="46"/>
      <c r="O141" s="46"/>
      <c r="P141" s="46"/>
      <c r="Q141" s="46"/>
      <c r="R141" s="46"/>
      <c r="S141" s="46"/>
      <c r="T141" s="46"/>
      <c r="U141" s="46"/>
      <c r="V141" s="46"/>
      <c r="W141" s="46"/>
      <c r="X141" s="46"/>
    </row>
    <row r="142" spans="12:24" ht="15" customHeight="1">
      <c r="L142"/>
      <c r="M142" s="46"/>
      <c r="N142" s="46"/>
      <c r="O142" s="46"/>
      <c r="P142" s="46"/>
      <c r="Q142" s="46"/>
      <c r="R142" s="46"/>
      <c r="S142" s="46"/>
      <c r="T142" s="46"/>
      <c r="U142" s="46"/>
      <c r="V142" s="46"/>
      <c r="W142" s="46"/>
      <c r="X142" s="46"/>
    </row>
    <row r="143" spans="12:24" ht="15" customHeight="1">
      <c r="L143"/>
      <c r="M143" s="46"/>
      <c r="N143" s="46"/>
      <c r="O143" s="46"/>
      <c r="P143" s="46"/>
      <c r="Q143" s="46"/>
      <c r="R143" s="46"/>
      <c r="S143" s="46"/>
      <c r="T143" s="46"/>
      <c r="U143" s="46"/>
      <c r="V143" s="46"/>
      <c r="W143" s="46"/>
      <c r="X143" s="46"/>
    </row>
    <row r="144" spans="12:24" ht="15" customHeight="1">
      <c r="L144"/>
      <c r="M144" s="46"/>
      <c r="N144" s="46"/>
      <c r="O144" s="46"/>
      <c r="P144" s="46"/>
      <c r="Q144" s="46"/>
      <c r="R144" s="46"/>
      <c r="S144" s="46"/>
      <c r="T144" s="46"/>
      <c r="U144" s="46"/>
      <c r="V144" s="46"/>
      <c r="W144" s="46"/>
      <c r="X144" s="46"/>
    </row>
    <row r="145" spans="12:24" ht="15" customHeight="1">
      <c r="L145"/>
      <c r="M145" s="46"/>
      <c r="N145" s="46"/>
      <c r="O145" s="46"/>
      <c r="P145" s="46"/>
      <c r="Q145" s="46"/>
      <c r="R145" s="46"/>
      <c r="S145" s="46"/>
      <c r="T145" s="46"/>
      <c r="U145" s="46"/>
      <c r="V145" s="46"/>
      <c r="W145" s="46"/>
      <c r="X145" s="46"/>
    </row>
    <row r="146" spans="12:24" ht="15" customHeight="1">
      <c r="L146"/>
      <c r="M146" s="46"/>
      <c r="N146" s="46"/>
      <c r="O146" s="46"/>
      <c r="P146" s="46"/>
      <c r="Q146" s="46"/>
      <c r="R146" s="46"/>
      <c r="S146" s="46"/>
      <c r="T146" s="46"/>
      <c r="U146" s="46"/>
      <c r="V146" s="46"/>
      <c r="W146" s="46"/>
      <c r="X146" s="46"/>
    </row>
    <row r="147" spans="12:24" ht="15" customHeight="1">
      <c r="L147"/>
      <c r="M147" s="46"/>
      <c r="N147" s="46"/>
      <c r="O147" s="46"/>
      <c r="P147" s="46"/>
      <c r="Q147" s="46"/>
      <c r="R147" s="46"/>
      <c r="S147" s="46"/>
      <c r="T147" s="46"/>
      <c r="U147" s="46"/>
      <c r="V147" s="46"/>
      <c r="W147" s="46"/>
      <c r="X147" s="46"/>
    </row>
    <row r="148" spans="12:24" ht="15" customHeight="1">
      <c r="L148"/>
      <c r="M148" s="46"/>
      <c r="N148" s="46"/>
      <c r="O148" s="46"/>
      <c r="P148" s="46"/>
      <c r="Q148" s="46"/>
      <c r="R148" s="46"/>
      <c r="S148" s="46"/>
      <c r="T148" s="46"/>
      <c r="U148" s="46"/>
      <c r="V148" s="46"/>
      <c r="W148" s="46"/>
      <c r="X148" s="46"/>
    </row>
    <row r="149" spans="12:24" ht="15" customHeight="1">
      <c r="L149"/>
      <c r="M149" s="46"/>
      <c r="N149" s="46"/>
      <c r="O149" s="46"/>
      <c r="P149" s="46"/>
      <c r="Q149" s="46"/>
      <c r="R149" s="46"/>
      <c r="S149" s="46"/>
      <c r="T149" s="46"/>
      <c r="U149" s="46"/>
      <c r="V149" s="46"/>
      <c r="W149" s="46"/>
      <c r="X149" s="46"/>
    </row>
    <row r="150" spans="12:24" ht="15" customHeight="1">
      <c r="L150"/>
      <c r="M150" s="46"/>
      <c r="N150" s="46"/>
      <c r="O150" s="46"/>
      <c r="P150" s="46"/>
      <c r="Q150" s="46"/>
      <c r="R150" s="46"/>
      <c r="S150" s="46"/>
      <c r="T150" s="46"/>
      <c r="U150" s="46"/>
      <c r="V150" s="46"/>
      <c r="W150" s="46"/>
      <c r="X150" s="46"/>
    </row>
    <row r="151" spans="12:24" ht="15" customHeight="1">
      <c r="L151"/>
      <c r="M151" s="46"/>
      <c r="N151" s="46"/>
      <c r="O151" s="46"/>
      <c r="P151" s="46"/>
      <c r="Q151" s="46"/>
      <c r="R151" s="46"/>
      <c r="S151" s="46"/>
      <c r="T151" s="46"/>
      <c r="U151" s="46"/>
      <c r="V151" s="46"/>
      <c r="W151" s="46"/>
      <c r="X151" s="46"/>
    </row>
    <row r="152" spans="12:24" ht="15" customHeight="1">
      <c r="L152"/>
      <c r="M152" s="46"/>
      <c r="N152" s="46"/>
      <c r="O152" s="46"/>
      <c r="P152" s="46"/>
      <c r="Q152" s="46"/>
      <c r="R152" s="46"/>
      <c r="S152" s="46"/>
      <c r="T152" s="46"/>
      <c r="U152" s="46"/>
      <c r="V152" s="46"/>
      <c r="W152" s="46"/>
      <c r="X152" s="46"/>
    </row>
    <row r="153" spans="12:24" ht="15" customHeight="1">
      <c r="L153"/>
      <c r="M153" s="46"/>
      <c r="N153" s="46"/>
      <c r="O153" s="46"/>
      <c r="P153" s="46"/>
      <c r="Q153" s="46"/>
      <c r="R153" s="46"/>
      <c r="S153" s="46"/>
      <c r="T153" s="46"/>
      <c r="U153" s="46"/>
      <c r="V153" s="46"/>
      <c r="W153" s="46"/>
      <c r="X153" s="46"/>
    </row>
    <row r="154" spans="12:24" ht="15" customHeight="1">
      <c r="L154"/>
      <c r="M154" s="46"/>
      <c r="N154" s="46"/>
      <c r="O154" s="46"/>
      <c r="P154" s="46"/>
      <c r="Q154" s="46"/>
      <c r="R154" s="46"/>
      <c r="S154" s="46"/>
      <c r="T154" s="46"/>
      <c r="U154" s="46"/>
      <c r="V154" s="46"/>
      <c r="W154" s="46"/>
      <c r="X154" s="46"/>
    </row>
    <row r="155" spans="12:24" ht="15" customHeight="1">
      <c r="L155"/>
      <c r="M155" s="46"/>
      <c r="N155" s="46"/>
      <c r="O155" s="46"/>
      <c r="P155" s="46"/>
      <c r="Q155" s="46"/>
      <c r="R155" s="46"/>
      <c r="S155" s="46"/>
      <c r="T155" s="46"/>
      <c r="U155" s="46"/>
      <c r="V155" s="46"/>
      <c r="W155" s="46"/>
      <c r="X155" s="46"/>
    </row>
    <row r="156" spans="12:24" ht="15" customHeight="1">
      <c r="L156"/>
      <c r="M156" s="46"/>
      <c r="N156" s="46"/>
      <c r="O156" s="46"/>
      <c r="P156" s="46"/>
      <c r="Q156" s="46"/>
      <c r="R156" s="46"/>
      <c r="S156" s="46"/>
      <c r="T156" s="46"/>
      <c r="U156" s="46"/>
      <c r="V156" s="46"/>
      <c r="W156" s="46"/>
      <c r="X156" s="46"/>
    </row>
    <row r="157" spans="12:24" ht="15" customHeight="1">
      <c r="L157"/>
      <c r="M157" s="46"/>
      <c r="N157" s="46"/>
      <c r="O157" s="46"/>
      <c r="P157" s="46"/>
      <c r="Q157" s="46"/>
      <c r="R157" s="46"/>
      <c r="S157" s="46"/>
      <c r="T157" s="46"/>
      <c r="U157" s="46"/>
      <c r="V157" s="46"/>
      <c r="W157" s="46"/>
      <c r="X157" s="46"/>
    </row>
    <row r="158" spans="12:24" ht="15" customHeight="1">
      <c r="L158"/>
      <c r="M158" s="46"/>
      <c r="N158" s="46"/>
      <c r="O158" s="46"/>
      <c r="P158" s="46"/>
      <c r="Q158" s="46"/>
      <c r="R158" s="46"/>
      <c r="S158" s="46"/>
      <c r="T158" s="46"/>
      <c r="U158" s="46"/>
      <c r="V158" s="46"/>
      <c r="W158" s="46"/>
      <c r="X158" s="46"/>
    </row>
    <row r="159" spans="12:24" ht="15" customHeight="1">
      <c r="L159"/>
      <c r="M159" s="46"/>
      <c r="N159" s="46"/>
      <c r="O159" s="46"/>
      <c r="P159" s="46"/>
      <c r="Q159" s="46"/>
      <c r="R159" s="46"/>
      <c r="S159" s="46"/>
      <c r="T159" s="46"/>
      <c r="U159" s="46"/>
      <c r="V159" s="46"/>
      <c r="W159" s="46"/>
      <c r="X159" s="46"/>
    </row>
    <row r="160" spans="12:24" ht="15" customHeight="1">
      <c r="L160"/>
      <c r="M160" s="46"/>
      <c r="N160" s="46"/>
      <c r="O160" s="46"/>
      <c r="P160" s="46"/>
      <c r="Q160" s="46"/>
      <c r="R160" s="46"/>
      <c r="S160" s="46"/>
      <c r="T160" s="46"/>
      <c r="U160" s="46"/>
      <c r="V160" s="46"/>
      <c r="W160" s="46"/>
      <c r="X160" s="46"/>
    </row>
    <row r="161" spans="12:24" ht="15" customHeight="1">
      <c r="L161"/>
      <c r="M161" s="46"/>
      <c r="N161" s="46"/>
      <c r="O161" s="46"/>
      <c r="P161" s="46"/>
      <c r="Q161" s="46"/>
      <c r="R161" s="46"/>
      <c r="S161" s="46"/>
      <c r="T161" s="46"/>
      <c r="U161" s="46"/>
      <c r="V161" s="46"/>
      <c r="W161" s="46"/>
      <c r="X161" s="46"/>
    </row>
    <row r="162" spans="12:24" ht="15" customHeight="1">
      <c r="L162"/>
      <c r="M162" s="46"/>
      <c r="N162" s="46"/>
      <c r="O162" s="46"/>
      <c r="P162" s="46"/>
      <c r="Q162" s="46"/>
      <c r="R162" s="46"/>
      <c r="S162" s="46"/>
      <c r="T162" s="46"/>
      <c r="U162" s="46"/>
      <c r="V162" s="46"/>
      <c r="W162" s="46"/>
      <c r="X162" s="46"/>
    </row>
    <row r="163" spans="12:24" ht="15" customHeight="1">
      <c r="L163"/>
      <c r="M163" s="46"/>
      <c r="N163" s="46"/>
      <c r="O163" s="46"/>
      <c r="P163" s="46"/>
      <c r="Q163" s="46"/>
      <c r="R163" s="46"/>
      <c r="S163" s="46"/>
      <c r="T163" s="46"/>
      <c r="U163" s="46"/>
      <c r="V163" s="46"/>
      <c r="W163" s="46"/>
      <c r="X163" s="46"/>
    </row>
    <row r="164" spans="12:24" ht="15" customHeight="1">
      <c r="L164"/>
      <c r="M164" s="46"/>
      <c r="N164" s="46"/>
      <c r="O164" s="46"/>
      <c r="P164" s="46"/>
      <c r="Q164" s="46"/>
      <c r="R164" s="46"/>
      <c r="S164" s="46"/>
      <c r="T164" s="46"/>
      <c r="U164" s="46"/>
      <c r="V164" s="46"/>
      <c r="W164" s="46"/>
      <c r="X164" s="46"/>
    </row>
    <row r="165" spans="12:24" ht="15" customHeight="1">
      <c r="L165"/>
      <c r="M165" s="46"/>
      <c r="N165" s="46"/>
      <c r="O165" s="46"/>
      <c r="P165" s="46"/>
      <c r="Q165" s="46"/>
      <c r="R165" s="46"/>
      <c r="S165" s="46"/>
      <c r="T165" s="46"/>
      <c r="U165" s="46"/>
      <c r="V165" s="46"/>
      <c r="W165" s="46"/>
      <c r="X165" s="46"/>
    </row>
    <row r="166" spans="12:24" ht="15" customHeight="1">
      <c r="L166"/>
      <c r="M166" s="46"/>
      <c r="N166" s="46"/>
      <c r="O166" s="46"/>
      <c r="P166" s="46"/>
      <c r="Q166" s="46"/>
      <c r="R166" s="46"/>
      <c r="S166" s="46"/>
      <c r="T166" s="46"/>
      <c r="U166" s="46"/>
      <c r="V166" s="46"/>
      <c r="W166" s="46"/>
      <c r="X166" s="46"/>
    </row>
    <row r="167" spans="12:24" ht="15" customHeight="1">
      <c r="L167"/>
      <c r="M167" s="46"/>
      <c r="N167" s="46"/>
      <c r="O167" s="46"/>
      <c r="P167" s="46"/>
      <c r="Q167" s="46"/>
      <c r="R167" s="46"/>
      <c r="S167" s="46"/>
      <c r="T167" s="46"/>
      <c r="U167" s="46"/>
      <c r="V167" s="46"/>
      <c r="W167" s="46"/>
      <c r="X167" s="46"/>
    </row>
    <row r="168" spans="12:24" ht="15" customHeight="1">
      <c r="L168"/>
      <c r="M168" s="46"/>
      <c r="N168" s="46"/>
      <c r="O168" s="46"/>
      <c r="P168" s="46"/>
      <c r="Q168" s="46"/>
      <c r="R168" s="46"/>
      <c r="S168" s="46"/>
      <c r="T168" s="46"/>
      <c r="U168" s="46"/>
      <c r="V168" s="46"/>
      <c r="W168" s="46"/>
      <c r="X168" s="46"/>
    </row>
    <row r="169" spans="12:24" ht="15" customHeight="1">
      <c r="L169"/>
      <c r="M169" s="46"/>
      <c r="N169" s="46"/>
      <c r="O169" s="46"/>
      <c r="P169" s="46"/>
      <c r="Q169" s="46"/>
      <c r="R169" s="46"/>
      <c r="S169" s="46"/>
      <c r="T169" s="46"/>
      <c r="U169" s="46"/>
      <c r="V169" s="46"/>
      <c r="W169" s="46"/>
      <c r="X169" s="46"/>
    </row>
    <row r="170" spans="12:24" ht="15" customHeight="1">
      <c r="L170"/>
      <c r="M170" s="46"/>
      <c r="N170" s="46"/>
      <c r="O170" s="46"/>
      <c r="P170" s="46"/>
      <c r="Q170" s="46"/>
      <c r="R170" s="46"/>
      <c r="S170" s="46"/>
      <c r="T170" s="46"/>
      <c r="U170" s="46"/>
      <c r="V170" s="46"/>
      <c r="W170" s="46"/>
      <c r="X170" s="46"/>
    </row>
    <row r="171" spans="12:24" ht="15" customHeight="1">
      <c r="L171"/>
      <c r="M171" s="46"/>
      <c r="N171" s="46"/>
      <c r="O171" s="46"/>
      <c r="P171" s="46"/>
      <c r="Q171" s="46"/>
      <c r="R171" s="46"/>
      <c r="S171" s="46"/>
      <c r="T171" s="46"/>
      <c r="U171" s="46"/>
      <c r="V171" s="46"/>
      <c r="W171" s="46"/>
      <c r="X171" s="46"/>
    </row>
    <row r="172" spans="12:24" ht="15" customHeight="1">
      <c r="L172"/>
      <c r="M172" s="46"/>
      <c r="N172" s="46"/>
      <c r="O172" s="46"/>
      <c r="P172" s="46"/>
      <c r="Q172" s="46"/>
      <c r="R172" s="46"/>
      <c r="S172" s="46"/>
      <c r="T172" s="46"/>
      <c r="U172" s="46"/>
      <c r="V172" s="46"/>
      <c r="W172" s="46"/>
      <c r="X172" s="46"/>
    </row>
    <row r="173" spans="12:24" ht="15" customHeight="1">
      <c r="L173"/>
      <c r="M173" s="46"/>
      <c r="N173" s="46"/>
      <c r="O173" s="46"/>
      <c r="P173" s="46"/>
      <c r="Q173" s="46"/>
      <c r="R173" s="46"/>
      <c r="S173" s="46"/>
      <c r="T173" s="46"/>
      <c r="U173" s="46"/>
      <c r="V173" s="46"/>
      <c r="W173" s="46"/>
      <c r="X173" s="46"/>
    </row>
    <row r="174" spans="12:24" ht="15" customHeight="1">
      <c r="L174"/>
      <c r="M174" s="46"/>
      <c r="N174" s="46"/>
      <c r="O174" s="46"/>
      <c r="P174" s="46"/>
      <c r="Q174" s="46"/>
      <c r="R174" s="46"/>
      <c r="S174" s="46"/>
      <c r="T174" s="46"/>
      <c r="U174" s="46"/>
      <c r="V174" s="46"/>
      <c r="W174" s="46"/>
      <c r="X174" s="46"/>
    </row>
    <row r="175" spans="12:24" ht="15" customHeight="1">
      <c r="L175"/>
      <c r="M175" s="46"/>
      <c r="N175" s="46"/>
      <c r="O175" s="46"/>
      <c r="P175" s="46"/>
      <c r="Q175" s="46"/>
      <c r="R175" s="46"/>
      <c r="S175" s="46"/>
      <c r="T175" s="46"/>
      <c r="U175" s="46"/>
      <c r="V175" s="46"/>
      <c r="W175" s="46"/>
      <c r="X175" s="46"/>
    </row>
    <row r="176" spans="12:24" ht="15" customHeight="1">
      <c r="L176"/>
      <c r="M176" s="46"/>
      <c r="N176" s="46"/>
      <c r="O176" s="46"/>
      <c r="P176" s="46"/>
      <c r="Q176" s="46"/>
      <c r="R176" s="46"/>
      <c r="S176" s="46"/>
      <c r="T176" s="46"/>
      <c r="U176" s="46"/>
      <c r="V176" s="46"/>
      <c r="W176" s="46"/>
      <c r="X176" s="46"/>
    </row>
    <row r="177" spans="12:24" ht="15" customHeight="1">
      <c r="L177"/>
      <c r="M177" s="46"/>
      <c r="N177" s="46"/>
      <c r="O177" s="46"/>
      <c r="P177" s="46"/>
      <c r="Q177" s="46"/>
      <c r="R177" s="46"/>
      <c r="S177" s="46"/>
      <c r="T177" s="46"/>
      <c r="U177" s="46"/>
      <c r="V177" s="46"/>
      <c r="W177" s="46"/>
      <c r="X177" s="46"/>
    </row>
    <row r="178" spans="12:24" ht="15" customHeight="1">
      <c r="L178"/>
      <c r="M178" s="46"/>
      <c r="N178" s="46"/>
      <c r="O178" s="46"/>
      <c r="P178" s="46"/>
      <c r="Q178" s="46"/>
      <c r="R178" s="46"/>
      <c r="S178" s="46"/>
      <c r="T178" s="46"/>
      <c r="U178" s="46"/>
      <c r="V178" s="46"/>
      <c r="W178" s="46"/>
      <c r="X178" s="46"/>
    </row>
    <row r="179" spans="12:24" ht="15" customHeight="1">
      <c r="L179"/>
      <c r="M179" s="46"/>
      <c r="N179" s="46"/>
      <c r="O179" s="46"/>
      <c r="P179" s="46"/>
      <c r="Q179" s="46"/>
      <c r="R179" s="46"/>
      <c r="S179" s="46"/>
      <c r="T179" s="46"/>
      <c r="U179" s="46"/>
      <c r="V179" s="46"/>
      <c r="W179" s="46"/>
      <c r="X179" s="46"/>
    </row>
    <row r="180" spans="12:24" ht="15" customHeight="1">
      <c r="L180"/>
      <c r="M180" s="46"/>
      <c r="N180" s="46"/>
      <c r="O180" s="46"/>
      <c r="P180" s="46"/>
      <c r="Q180" s="46"/>
      <c r="R180" s="46"/>
      <c r="S180" s="46"/>
      <c r="T180" s="46"/>
      <c r="U180" s="46"/>
      <c r="V180" s="46"/>
      <c r="W180" s="46"/>
      <c r="X180" s="46"/>
    </row>
    <row r="181" spans="12:24" ht="15" customHeight="1">
      <c r="L181"/>
      <c r="M181" s="46"/>
      <c r="N181" s="46"/>
      <c r="O181" s="46"/>
      <c r="P181" s="46"/>
      <c r="Q181" s="46"/>
      <c r="R181" s="46"/>
      <c r="S181" s="46"/>
      <c r="T181" s="46"/>
      <c r="U181" s="46"/>
      <c r="V181" s="46"/>
      <c r="W181" s="46"/>
      <c r="X181" s="46"/>
    </row>
    <row r="182" spans="12:24" ht="15" customHeight="1">
      <c r="L182"/>
      <c r="M182" s="46"/>
      <c r="N182" s="46"/>
      <c r="O182" s="46"/>
      <c r="P182" s="46"/>
      <c r="Q182" s="46"/>
      <c r="R182" s="46"/>
      <c r="S182" s="46"/>
      <c r="T182" s="46"/>
      <c r="U182" s="46"/>
      <c r="V182" s="46"/>
      <c r="W182" s="46"/>
      <c r="X182" s="46"/>
    </row>
    <row r="183" spans="12:24" ht="15" customHeight="1">
      <c r="L183"/>
      <c r="M183" s="46"/>
      <c r="N183" s="46"/>
      <c r="O183" s="46"/>
      <c r="P183" s="46"/>
      <c r="Q183" s="46"/>
      <c r="R183" s="46"/>
      <c r="S183" s="46"/>
      <c r="T183" s="46"/>
      <c r="U183" s="46"/>
      <c r="V183" s="46"/>
      <c r="W183" s="46"/>
      <c r="X183" s="46"/>
    </row>
    <row r="184" spans="12:24" ht="15" customHeight="1">
      <c r="L184"/>
      <c r="M184" s="46"/>
      <c r="N184" s="46"/>
      <c r="O184" s="46"/>
      <c r="P184" s="46"/>
      <c r="Q184" s="46"/>
      <c r="R184" s="46"/>
      <c r="S184" s="46"/>
      <c r="T184" s="46"/>
      <c r="U184" s="46"/>
      <c r="V184" s="46"/>
      <c r="W184" s="46"/>
      <c r="X184" s="46"/>
    </row>
    <row r="185" spans="12:24" ht="15" customHeight="1">
      <c r="L185"/>
      <c r="M185" s="46"/>
      <c r="N185" s="46"/>
      <c r="O185" s="46"/>
      <c r="P185" s="46"/>
      <c r="Q185" s="46"/>
      <c r="R185" s="46"/>
      <c r="S185" s="46"/>
      <c r="T185" s="46"/>
      <c r="U185" s="46"/>
      <c r="V185" s="46"/>
      <c r="W185" s="46"/>
      <c r="X185" s="46"/>
    </row>
    <row r="186" spans="12:24" ht="15" customHeight="1">
      <c r="L186"/>
      <c r="M186" s="46"/>
      <c r="N186" s="46"/>
      <c r="O186" s="46"/>
      <c r="P186" s="46"/>
      <c r="Q186" s="46"/>
      <c r="R186" s="46"/>
      <c r="S186" s="46"/>
      <c r="T186" s="46"/>
      <c r="U186" s="46"/>
      <c r="V186" s="46"/>
      <c r="W186" s="46"/>
      <c r="X186" s="46"/>
    </row>
    <row r="187" spans="12:24" ht="15" customHeight="1">
      <c r="L187"/>
      <c r="M187" s="46"/>
      <c r="N187" s="46"/>
      <c r="O187" s="46"/>
      <c r="P187" s="46"/>
      <c r="Q187" s="46"/>
      <c r="R187" s="46"/>
      <c r="S187" s="46"/>
      <c r="T187" s="46"/>
      <c r="U187" s="46"/>
      <c r="V187" s="46"/>
      <c r="W187" s="46"/>
      <c r="X187" s="46"/>
    </row>
    <row r="188" spans="12:24" ht="15" customHeight="1">
      <c r="L188"/>
      <c r="M188" s="46"/>
      <c r="N188" s="46"/>
      <c r="O188" s="46"/>
      <c r="P188" s="46"/>
      <c r="Q188" s="46"/>
      <c r="R188" s="46"/>
      <c r="S188" s="46"/>
      <c r="T188" s="46"/>
      <c r="U188" s="46"/>
      <c r="V188" s="46"/>
      <c r="W188" s="46"/>
      <c r="X188" s="46"/>
    </row>
    <row r="189" spans="12:24" ht="15" customHeight="1">
      <c r="L189"/>
      <c r="M189" s="46"/>
      <c r="N189" s="46"/>
      <c r="O189" s="46"/>
      <c r="P189" s="46"/>
      <c r="Q189" s="46"/>
      <c r="R189" s="46"/>
      <c r="S189" s="46"/>
      <c r="T189" s="46"/>
      <c r="U189" s="46"/>
      <c r="V189" s="46"/>
      <c r="W189" s="46"/>
      <c r="X189" s="46"/>
    </row>
    <row r="190" spans="12:24" ht="15" customHeight="1">
      <c r="L190"/>
      <c r="M190" s="46"/>
      <c r="N190" s="46"/>
      <c r="O190" s="46"/>
      <c r="P190" s="46"/>
      <c r="Q190" s="46"/>
      <c r="R190" s="46"/>
      <c r="S190" s="46"/>
      <c r="T190" s="46"/>
      <c r="U190" s="46"/>
      <c r="V190" s="46"/>
      <c r="W190" s="46"/>
      <c r="X190" s="46"/>
    </row>
    <row r="191" spans="12:24" ht="15" customHeight="1">
      <c r="L191"/>
      <c r="M191" s="46"/>
      <c r="N191" s="46"/>
      <c r="O191" s="46"/>
      <c r="P191" s="46"/>
      <c r="Q191" s="46"/>
      <c r="R191" s="46"/>
      <c r="S191" s="46"/>
      <c r="T191" s="46"/>
      <c r="U191" s="46"/>
      <c r="V191" s="46"/>
      <c r="W191" s="46"/>
      <c r="X191" s="46"/>
    </row>
    <row r="192" ht="15" customHeight="1">
      <c r="L192"/>
    </row>
    <row r="193" ht="15" customHeight="1">
      <c r="L193"/>
    </row>
  </sheetData>
  <sheetProtection password="F66E" sheet="1"/>
  <mergeCells count="4">
    <mergeCell ref="C1:L1"/>
    <mergeCell ref="C2:L2"/>
    <mergeCell ref="C3:L3"/>
    <mergeCell ref="C4:L4"/>
  </mergeCells>
  <printOptions/>
  <pageMargins left="0.5118110236220472" right="0.5118110236220472" top="0.7874015748031497" bottom="0.7874015748031497" header="0.31496062992125984" footer="0.31496062992125984"/>
  <pageSetup fitToHeight="3" horizontalDpi="600" verticalDpi="600" orientation="landscape" paperSize="9" scale="83" r:id="rId2"/>
  <rowBreaks count="2" manualBreakCount="2">
    <brk id="40" max="11" man="1"/>
    <brk id="73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marcelo.damasio</dc:creator>
  <cp:keywords/>
  <dc:description/>
  <cp:lastModifiedBy>Rosangela Bombonato</cp:lastModifiedBy>
  <cp:lastPrinted>2016-02-24T20:21:52Z</cp:lastPrinted>
  <dcterms:created xsi:type="dcterms:W3CDTF">2011-07-20T14:20:00Z</dcterms:created>
  <dcterms:modified xsi:type="dcterms:W3CDTF">2017-08-24T15:02:20Z</dcterms:modified>
  <cp:category/>
  <cp:version/>
  <cp:contentType/>
  <cp:contentStatus/>
</cp:coreProperties>
</file>