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2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'BULK'!$A$1:$K$103</definedName>
    <definedName name="_xlnm.Print_Area" localSheetId="0">'LINEUP'!$A$1:$K$122</definedName>
    <definedName name="_xlnm.Print_Area" localSheetId="3">'Partial Recap'!$A$1:$L$88</definedName>
  </definedNames>
  <calcPr fullCalcOnLoad="1"/>
</workbook>
</file>

<file path=xl/sharedStrings.xml><?xml version="1.0" encoding="utf-8"?>
<sst xmlns="http://schemas.openxmlformats.org/spreadsheetml/2006/main" count="563" uniqueCount="140">
  <si>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</si>
  <si>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</si>
  <si>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</si>
  <si>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</si>
  <si>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</si>
  <si>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</si>
  <si>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</si>
  <si>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</si>
  <si>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</si>
  <si>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</si>
  <si>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</si>
  <si>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</si>
  <si>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</si>
  <si>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</si>
  <si>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</si>
  <si>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</si>
  <si>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</si>
  <si>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</si>
  <si>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</si>
  <si>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</si>
  <si>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</si>
  <si>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</si>
  <si>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</si>
  <si>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</si>
  <si>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</si>
  <si>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</si>
  <si>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</si>
  <si>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</si>
  <si>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</si>
  <si>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</si>
  <si>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</si>
  <si>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</si>
  <si>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</si>
  <si>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</si>
  <si>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</si>
  <si>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</si>
  <si>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</si>
  <si>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</si>
  <si>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</si>
  <si>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</si>
  <si>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</si>
  <si>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</si>
  <si>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</si>
  <si>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</si>
  <si>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</si>
  <si>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</si>
  <si>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</si>
  <si>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</si>
  <si>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</si>
  <si>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</si>
  <si>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</si>
  <si>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</si>
  <si>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</si>
  <si>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</si>
  <si>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</si>
  <si>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</si>
  <si>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</si>
  <si>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</si>
  <si>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</si>
  <si>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</si>
  <si>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</si>
  <si>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</si>
  <si>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</si>
  <si>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</si>
  <si>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</si>
  <si>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</si>
  <si>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</si>
  <si>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</si>
  <si>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</si>
  <si>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</si>
  <si>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</si>
  <si>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</si>
  <si>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</si>
  <si>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</si>
  <si>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</si>
  <si>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</si>
  <si>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</si>
  <si>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</si>
  <si>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</si>
  <si>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</si>
  <si>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</si>
  <si>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</si>
  <si>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</si>
  <si>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</si>
  <si>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</si>
  <si>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</si>
  <si>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</si>
  <si>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</si>
  <si>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</si>
  <si>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</si>
  <si>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</si>
  <si>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</si>
  <si>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</si>
  <si>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</si>
  <si>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</si>
  <si>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</si>
  <si>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</si>
  <si>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</si>
  <si>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</si>
  <si>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</si>
  <si>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</si>
  <si>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</si>
  <si>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</si>
  <si>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</si>
  <si>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</si>
  <si>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</si>
  <si>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</si>
  <si>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</si>
  <si>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</si>
  <si>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</si>
  <si>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</si>
  <si>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</si>
  <si>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</si>
  <si>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</si>
  <si>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</si>
  <si>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</si>
  <si>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</si>
  <si>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</si>
  <si>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</si>
  <si>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</si>
  <si>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</si>
  <si>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</si>
  <si>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</si>
  <si>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</si>
  <si>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</si>
  <si>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</si>
  <si>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</si>
  <si>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</si>
  <si>
    <t>SUGAR LINE UP edition 19.12.2018</t>
  </si>
  <si>
    <t>WILLIAMS BRAZIL SUGAR LINE UP EDITION 19.12.2018</t>
  </si>
  <si>
    <t>GOLDEN BONNIE</t>
  </si>
  <si>
    <t>ASR</t>
  </si>
  <si>
    <t>ILLOVO RIVER</t>
  </si>
  <si>
    <t>USA</t>
  </si>
  <si>
    <t>VENUS SKY</t>
  </si>
  <si>
    <t>KLIMA</t>
  </si>
  <si>
    <t>COFCO</t>
  </si>
  <si>
    <t>ST SOFIA</t>
  </si>
  <si>
    <t>KANDLA, INDIA</t>
  </si>
  <si>
    <t>CIELO DI ANGRA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</si>
</sst>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LINEUP!$A$108:$A$111</c:f>
              <c:strCache/>
            </c:strRef>
          </c:cat>
          <c:val>
            <c:numRef>
              <c:f>LINEUP!$B$108:$B$111</c:f>
              <c:numCache/>
            </c:numRef>
          </c:val>
          <c:shape val="cylinder"/>
        </c:ser>
        <c:overlap val="100"/>
        <c:shape val="cylinder"/>
        <c:axId val="38613662"/>
        <c:axId val="11978639"/>
      </c:bar3D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LINEUP!$A$91:$A$95</c:f>
              <c:strCache/>
            </c:strRef>
          </c:cat>
          <c:val>
            <c:numRef>
              <c:f>LINEUP!$B$91:$B$95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0698888"/>
        <c:axId val="30745673"/>
      </c:bar3D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BULK!$A$83:$A$86</c:f>
              <c:strCache/>
            </c:strRef>
          </c:cat>
          <c:val>
            <c:numRef>
              <c:f>BULK!$B$83:$B$86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106</xdr:row>
      <xdr:rowOff>19050</xdr:rowOff>
    </xdr:from>
    <xdr:to>
      <xdr:col>10</xdr:col>
      <xdr:colOff>104775</xdr:colOff>
      <xdr:row>121</xdr:row>
      <xdr:rowOff>19050</xdr:rowOff>
    </xdr:to>
    <xdr:graphicFrame>
      <xdr:nvGraphicFramePr>
        <xdr:cNvPr id="2" name="Gráfico 7"/>
        <xdr:cNvGraphicFramePr/>
      </xdr:nvGraphicFramePr>
      <xdr:xfrm>
        <a:off x="2409825" y="214026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88</xdr:row>
      <xdr:rowOff>38100</xdr:rowOff>
    </xdr:from>
    <xdr:to>
      <xdr:col>10</xdr:col>
      <xdr:colOff>133350</xdr:colOff>
      <xdr:row>104</xdr:row>
      <xdr:rowOff>123825</xdr:rowOff>
    </xdr:to>
    <xdr:graphicFrame>
      <xdr:nvGraphicFramePr>
        <xdr:cNvPr id="3" name="Gráfico 6"/>
        <xdr:cNvGraphicFramePr/>
      </xdr:nvGraphicFramePr>
      <xdr:xfrm>
        <a:off x="2428875" y="179927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80</xdr:row>
      <xdr:rowOff>171450</xdr:rowOff>
    </xdr:from>
    <xdr:to>
      <xdr:col>9</xdr:col>
      <xdr:colOff>419100</xdr:colOff>
      <xdr:row>95</xdr:row>
      <xdr:rowOff>161925</xdr:rowOff>
    </xdr:to>
    <xdr:graphicFrame>
      <xdr:nvGraphicFramePr>
        <xdr:cNvPr id="2" name="Gráfico 13"/>
        <xdr:cNvGraphicFramePr/>
      </xdr:nvGraphicFramePr>
      <xdr:xfrm>
        <a:off x="2590800" y="164973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zoomScaleSheetLayoutView="80" workbookViewId="0" topLeftCell="A1">
      <selection activeCell="I15" sqref="I15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30"/>
      <c r="M1" s="235"/>
    </row>
    <row r="2" spans="1:13" ht="26.25">
      <c r="A2" s="237"/>
      <c r="B2" s="238"/>
      <c r="C2" s="436" t="s">
        <v>128</v>
      </c>
      <c r="D2" s="437"/>
      <c r="E2" s="437"/>
      <c r="F2" s="437"/>
      <c r="G2" s="437"/>
      <c r="H2" s="437"/>
      <c r="I2" s="437"/>
      <c r="J2" s="437"/>
      <c r="K2" s="438"/>
      <c r="L2" s="430"/>
      <c r="M2" s="235"/>
    </row>
    <row r="3" spans="1:13" ht="15">
      <c r="A3" s="237"/>
      <c r="B3" s="238"/>
      <c r="C3" s="439" t="s">
        <v>76</v>
      </c>
      <c r="D3" s="440"/>
      <c r="E3" s="440"/>
      <c r="F3" s="440"/>
      <c r="G3" s="440"/>
      <c r="H3" s="440"/>
      <c r="I3" s="440"/>
      <c r="J3" s="440"/>
      <c r="K3" s="441"/>
      <c r="L3" s="430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30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30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30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31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31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68">
        <f>MEDIAN(L10)</f>
        <v>3</v>
      </c>
      <c r="I9" s="171" t="s">
        <v>56</v>
      </c>
      <c r="J9" s="266"/>
      <c r="K9" s="269" t="s">
        <v>44</v>
      </c>
      <c r="L9" s="431"/>
      <c r="M9" s="262"/>
      <c r="N9" s="255"/>
    </row>
    <row r="10" spans="1:13" s="279" customFormat="1" ht="15.75" customHeight="1">
      <c r="A10" s="164" t="s">
        <v>130</v>
      </c>
      <c r="B10" s="281"/>
      <c r="C10" s="270">
        <v>43451</v>
      </c>
      <c r="D10" s="156">
        <v>43454</v>
      </c>
      <c r="E10" s="156">
        <v>43454</v>
      </c>
      <c r="F10" s="432"/>
      <c r="G10" s="272">
        <v>2190000</v>
      </c>
      <c r="H10" s="57" t="s">
        <v>9</v>
      </c>
      <c r="I10" s="57" t="s">
        <v>46</v>
      </c>
      <c r="J10" s="57" t="s">
        <v>131</v>
      </c>
      <c r="K10" s="433"/>
      <c r="L10" s="298">
        <f>DAYS360(C10,D10)</f>
        <v>3</v>
      </c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31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2190000</v>
      </c>
      <c r="H14" s="385"/>
      <c r="I14" s="385"/>
      <c r="J14" s="385"/>
      <c r="K14" s="386"/>
      <c r="L14" s="431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31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31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31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31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MEDIAN(L24:L25)</f>
        <v>0.5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130</v>
      </c>
      <c r="B24" s="281"/>
      <c r="C24" s="270">
        <v>43455</v>
      </c>
      <c r="D24" s="156">
        <v>43455</v>
      </c>
      <c r="E24" s="156">
        <v>43458</v>
      </c>
      <c r="F24" s="432"/>
      <c r="G24" s="272">
        <v>29807000</v>
      </c>
      <c r="H24" s="57" t="s">
        <v>9</v>
      </c>
      <c r="I24" s="57" t="s">
        <v>133</v>
      </c>
      <c r="J24" s="57" t="s">
        <v>131</v>
      </c>
      <c r="K24" s="433"/>
      <c r="L24" s="298">
        <f>DAYS360(C24,D24)</f>
        <v>0</v>
      </c>
      <c r="M24" s="328"/>
    </row>
    <row r="25" spans="1:13" s="279" customFormat="1" ht="15.75" customHeight="1">
      <c r="A25" s="164" t="s">
        <v>132</v>
      </c>
      <c r="B25" s="281"/>
      <c r="C25" s="270">
        <v>43459</v>
      </c>
      <c r="D25" s="156">
        <v>43460</v>
      </c>
      <c r="E25" s="156">
        <v>43463</v>
      </c>
      <c r="F25" s="432"/>
      <c r="G25" s="272">
        <v>35000000</v>
      </c>
      <c r="H25" s="57" t="s">
        <v>9</v>
      </c>
      <c r="I25" s="57" t="s">
        <v>15</v>
      </c>
      <c r="J25" s="57" t="s">
        <v>15</v>
      </c>
      <c r="K25" s="433"/>
      <c r="L25" s="298">
        <f>DAYS360(C25,D25)</f>
        <v>1</v>
      </c>
      <c r="M25" s="328"/>
    </row>
    <row r="26" spans="1:13" ht="15">
      <c r="A26" s="263"/>
      <c r="B26" s="276"/>
      <c r="C26" s="265" t="s">
        <v>50</v>
      </c>
      <c r="D26" s="266"/>
      <c r="E26" s="266"/>
      <c r="F26" s="266"/>
      <c r="G26" s="267" t="s">
        <v>57</v>
      </c>
      <c r="H26" s="277" t="s">
        <v>64</v>
      </c>
      <c r="I26" s="265" t="s">
        <v>56</v>
      </c>
      <c r="J26" s="266"/>
      <c r="K26" s="269"/>
      <c r="L26" s="431"/>
      <c r="M26" s="262"/>
    </row>
    <row r="27" spans="1:13" ht="15">
      <c r="A27" s="278" t="s">
        <v>64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99"/>
      <c r="M27" s="262"/>
    </row>
    <row r="28" spans="1:13" ht="15">
      <c r="A28" s="283"/>
      <c r="B28" s="385"/>
      <c r="C28" s="387" t="s">
        <v>10</v>
      </c>
      <c r="D28" s="388"/>
      <c r="E28" s="388"/>
      <c r="F28" s="286">
        <f>SUM(F23:F26)</f>
        <v>0</v>
      </c>
      <c r="G28" s="287">
        <f>SUM(G24:G27)</f>
        <v>64807000</v>
      </c>
      <c r="H28" s="385"/>
      <c r="I28" s="385"/>
      <c r="J28" s="385"/>
      <c r="K28" s="386"/>
      <c r="L28" s="431"/>
      <c r="M28" s="262"/>
    </row>
    <row r="29" spans="1:13" ht="15">
      <c r="A29" s="283"/>
      <c r="B29" s="385"/>
      <c r="C29" s="295"/>
      <c r="D29" s="296"/>
      <c r="E29" s="296"/>
      <c r="F29" s="297"/>
      <c r="G29" s="297"/>
      <c r="H29" s="385"/>
      <c r="I29" s="385"/>
      <c r="J29" s="385"/>
      <c r="K29" s="386"/>
      <c r="L29" s="431"/>
      <c r="M29" s="262"/>
    </row>
    <row r="30" spans="1:13" ht="15">
      <c r="A30" s="302"/>
      <c r="B30" s="257" t="s">
        <v>48</v>
      </c>
      <c r="C30" s="258"/>
      <c r="D30" s="385"/>
      <c r="E30" s="235"/>
      <c r="F30" s="303"/>
      <c r="G30" s="303"/>
      <c r="H30" s="260"/>
      <c r="I30" s="260"/>
      <c r="J30" s="260"/>
      <c r="K30" s="304"/>
      <c r="L30" s="431"/>
      <c r="M30" s="262"/>
    </row>
    <row r="31" spans="1:13" ht="15">
      <c r="A31" s="263"/>
      <c r="B31" s="264"/>
      <c r="C31" s="265" t="s">
        <v>50</v>
      </c>
      <c r="D31" s="266"/>
      <c r="E31" s="266"/>
      <c r="F31" s="266"/>
      <c r="G31" s="267" t="s">
        <v>57</v>
      </c>
      <c r="H31" s="267" t="s">
        <v>64</v>
      </c>
      <c r="I31" s="265" t="s">
        <v>56</v>
      </c>
      <c r="J31" s="266"/>
      <c r="K31" s="269"/>
      <c r="M31" s="275"/>
    </row>
    <row r="32" spans="1:13" ht="15">
      <c r="A32" s="278" t="s">
        <v>64</v>
      </c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M32" s="275"/>
    </row>
    <row r="33" spans="1:13" ht="15">
      <c r="A33" s="278"/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312"/>
      <c r="B34" s="288"/>
      <c r="C34" s="387" t="s">
        <v>10</v>
      </c>
      <c r="D34" s="388"/>
      <c r="E34" s="388"/>
      <c r="F34" s="286">
        <f>SUM(F32)</f>
        <v>0</v>
      </c>
      <c r="G34" s="287">
        <v>0</v>
      </c>
      <c r="H34" s="288"/>
      <c r="I34" s="288"/>
      <c r="J34" s="288"/>
      <c r="K34" s="386"/>
      <c r="M34" s="275"/>
    </row>
    <row r="35" spans="1:13" ht="15">
      <c r="A35" s="313" t="s">
        <v>16</v>
      </c>
      <c r="B35" s="314"/>
      <c r="C35" s="315"/>
      <c r="D35" s="315"/>
      <c r="E35" s="315"/>
      <c r="F35" s="314"/>
      <c r="G35" s="316"/>
      <c r="H35" s="317"/>
      <c r="I35" s="317"/>
      <c r="J35" s="315"/>
      <c r="K35" s="318" t="s">
        <v>16</v>
      </c>
      <c r="M35" s="275"/>
    </row>
    <row r="36" spans="1:13" ht="15">
      <c r="A36" s="319"/>
      <c r="B36" s="252"/>
      <c r="C36" s="320"/>
      <c r="D36" s="320"/>
      <c r="E36" s="321" t="s">
        <v>129</v>
      </c>
      <c r="F36" s="252"/>
      <c r="G36" s="322"/>
      <c r="H36" s="323"/>
      <c r="I36" s="323"/>
      <c r="J36" s="320"/>
      <c r="K36" s="324"/>
      <c r="M36" s="275"/>
    </row>
    <row r="37" spans="1:13" s="279" customFormat="1" ht="15">
      <c r="A37" s="325"/>
      <c r="B37" s="257" t="s">
        <v>12</v>
      </c>
      <c r="C37" s="258"/>
      <c r="D37" s="296"/>
      <c r="E37" s="296"/>
      <c r="F37" s="297"/>
      <c r="G37" s="326"/>
      <c r="H37" s="327"/>
      <c r="I37" s="327"/>
      <c r="J37" s="327"/>
      <c r="K37" s="261"/>
      <c r="L37" s="298"/>
      <c r="M37" s="328"/>
    </row>
    <row r="38" spans="1:13" s="279" customFormat="1" ht="15">
      <c r="A38" s="263"/>
      <c r="B38" s="264"/>
      <c r="C38" s="265" t="s">
        <v>13</v>
      </c>
      <c r="D38" s="266"/>
      <c r="E38" s="266"/>
      <c r="F38" s="266"/>
      <c r="G38" s="173" t="s">
        <v>57</v>
      </c>
      <c r="H38" s="268">
        <f>MEDIAN(L39)</f>
        <v>0</v>
      </c>
      <c r="I38" s="265" t="s">
        <v>56</v>
      </c>
      <c r="J38" s="266"/>
      <c r="K38" s="269"/>
      <c r="L38" s="298"/>
      <c r="M38" s="328"/>
    </row>
    <row r="39" spans="1:13" s="279" customFormat="1" ht="15.75" customHeight="1">
      <c r="A39" s="164" t="s">
        <v>134</v>
      </c>
      <c r="B39" s="281"/>
      <c r="C39" s="270">
        <v>43462</v>
      </c>
      <c r="D39" s="156">
        <v>43462</v>
      </c>
      <c r="E39" s="156">
        <v>43463</v>
      </c>
      <c r="F39" s="432"/>
      <c r="G39" s="272">
        <v>27720000</v>
      </c>
      <c r="H39" s="57" t="s">
        <v>9</v>
      </c>
      <c r="I39" s="57" t="s">
        <v>107</v>
      </c>
      <c r="J39" s="57" t="s">
        <v>66</v>
      </c>
      <c r="K39" s="433"/>
      <c r="L39" s="298">
        <f>DAYS360(C39,D39)</f>
        <v>0</v>
      </c>
      <c r="M39" s="328"/>
    </row>
    <row r="40" spans="1:13" ht="15">
      <c r="A40" s="263"/>
      <c r="B40" s="276"/>
      <c r="C40" s="265" t="s">
        <v>43</v>
      </c>
      <c r="D40" s="330"/>
      <c r="E40" s="266"/>
      <c r="F40" s="266"/>
      <c r="G40" s="267" t="s">
        <v>57</v>
      </c>
      <c r="H40" s="268">
        <f>MEDIAN(L41:L45)</f>
        <v>1</v>
      </c>
      <c r="I40" s="265" t="s">
        <v>56</v>
      </c>
      <c r="J40" s="266"/>
      <c r="K40" s="269"/>
      <c r="M40" s="275"/>
    </row>
    <row r="41" spans="1:13" s="279" customFormat="1" ht="15.75" customHeight="1">
      <c r="A41" s="164" t="s">
        <v>126</v>
      </c>
      <c r="B41" s="281"/>
      <c r="C41" s="270">
        <v>43451</v>
      </c>
      <c r="D41" s="156">
        <v>43453</v>
      </c>
      <c r="E41" s="156">
        <v>43454</v>
      </c>
      <c r="F41" s="432"/>
      <c r="G41" s="272">
        <v>49000000</v>
      </c>
      <c r="H41" s="57" t="s">
        <v>9</v>
      </c>
      <c r="I41" s="57" t="s">
        <v>138</v>
      </c>
      <c r="J41" s="57" t="s">
        <v>136</v>
      </c>
      <c r="K41" s="433"/>
      <c r="L41" s="298">
        <f>DAYS360(C41,D41)</f>
        <v>2</v>
      </c>
      <c r="M41" s="328"/>
    </row>
    <row r="42" spans="1:13" s="279" customFormat="1" ht="15.75" customHeight="1">
      <c r="A42" s="164" t="s">
        <v>119</v>
      </c>
      <c r="B42" s="281"/>
      <c r="C42" s="270">
        <v>43452</v>
      </c>
      <c r="D42" s="156">
        <v>43454</v>
      </c>
      <c r="E42" s="156">
        <v>43455</v>
      </c>
      <c r="F42" s="432"/>
      <c r="G42" s="272">
        <v>33000000</v>
      </c>
      <c r="H42" s="57" t="s">
        <v>9</v>
      </c>
      <c r="I42" s="57" t="s">
        <v>11</v>
      </c>
      <c r="J42" s="57" t="s">
        <v>67</v>
      </c>
      <c r="K42" s="433"/>
      <c r="L42" s="298">
        <f>DAYS360(C42,D42)</f>
        <v>2</v>
      </c>
      <c r="M42" s="328"/>
    </row>
    <row r="43" spans="1:13" s="279" customFormat="1" ht="15.75" customHeight="1">
      <c r="A43" s="164" t="s">
        <v>135</v>
      </c>
      <c r="B43" s="281"/>
      <c r="C43" s="270">
        <v>43455</v>
      </c>
      <c r="D43" s="156">
        <v>43455</v>
      </c>
      <c r="E43" s="156">
        <v>43456</v>
      </c>
      <c r="F43" s="432"/>
      <c r="G43" s="272">
        <v>44000000</v>
      </c>
      <c r="H43" s="57" t="s">
        <v>9</v>
      </c>
      <c r="I43" s="57" t="s">
        <v>11</v>
      </c>
      <c r="J43" s="57" t="s">
        <v>84</v>
      </c>
      <c r="K43" s="433"/>
      <c r="L43" s="298">
        <f>DAYS360(C43,D43)</f>
        <v>0</v>
      </c>
      <c r="M43" s="328"/>
    </row>
    <row r="44" spans="1:13" s="279" customFormat="1" ht="15.75" customHeight="1">
      <c r="A44" s="164" t="s">
        <v>127</v>
      </c>
      <c r="B44" s="281"/>
      <c r="C44" s="270">
        <v>43459</v>
      </c>
      <c r="D44" s="156">
        <v>43459</v>
      </c>
      <c r="E44" s="156">
        <v>43460</v>
      </c>
      <c r="F44" s="432"/>
      <c r="G44" s="272">
        <v>22720000</v>
      </c>
      <c r="H44" s="57" t="s">
        <v>9</v>
      </c>
      <c r="I44" s="57" t="s">
        <v>11</v>
      </c>
      <c r="J44" s="57" t="s">
        <v>66</v>
      </c>
      <c r="K44" s="433"/>
      <c r="L44" s="298">
        <f>DAYS360(C44,D44)</f>
        <v>0</v>
      </c>
      <c r="M44" s="328"/>
    </row>
    <row r="45" spans="1:13" s="279" customFormat="1" ht="15.75" customHeight="1">
      <c r="A45" s="164" t="s">
        <v>134</v>
      </c>
      <c r="B45" s="281"/>
      <c r="C45" s="270">
        <v>43462</v>
      </c>
      <c r="D45" s="156">
        <v>43463</v>
      </c>
      <c r="E45" s="156">
        <v>43464</v>
      </c>
      <c r="F45" s="432"/>
      <c r="G45" s="272">
        <v>27280000</v>
      </c>
      <c r="H45" s="57" t="s">
        <v>9</v>
      </c>
      <c r="I45" s="57" t="s">
        <v>107</v>
      </c>
      <c r="J45" s="57" t="s">
        <v>66</v>
      </c>
      <c r="K45" s="433"/>
      <c r="L45" s="298">
        <f>DAYS360(C45,D45)</f>
        <v>1</v>
      </c>
      <c r="M45" s="328"/>
    </row>
    <row r="46" spans="1:13" ht="14.25" customHeight="1">
      <c r="A46" s="263"/>
      <c r="B46" s="276"/>
      <c r="C46" s="171" t="s">
        <v>83</v>
      </c>
      <c r="D46" s="266"/>
      <c r="E46" s="266"/>
      <c r="F46" s="266"/>
      <c r="G46" s="267" t="s">
        <v>57</v>
      </c>
      <c r="H46" s="268">
        <f>MEDIAN(L47:L48)</f>
        <v>3</v>
      </c>
      <c r="I46" s="265" t="s">
        <v>56</v>
      </c>
      <c r="J46" s="266"/>
      <c r="K46" s="269"/>
      <c r="M46" s="275"/>
    </row>
    <row r="47" spans="1:13" s="279" customFormat="1" ht="15.75" customHeight="1">
      <c r="A47" s="164" t="s">
        <v>137</v>
      </c>
      <c r="B47" s="281"/>
      <c r="C47" s="270">
        <v>43458</v>
      </c>
      <c r="D47" s="156">
        <v>43460</v>
      </c>
      <c r="E47" s="156">
        <v>43464</v>
      </c>
      <c r="F47" s="432"/>
      <c r="G47" s="272">
        <v>52960000</v>
      </c>
      <c r="H47" s="57" t="s">
        <v>9</v>
      </c>
      <c r="I47" s="57" t="s">
        <v>11</v>
      </c>
      <c r="J47" s="57" t="s">
        <v>77</v>
      </c>
      <c r="K47" s="433"/>
      <c r="L47" s="298">
        <f>DAYS360(C47,D47)</f>
        <v>2</v>
      </c>
      <c r="M47" s="328"/>
    </row>
    <row r="48" spans="1:13" s="279" customFormat="1" ht="15.75" customHeight="1">
      <c r="A48" s="164" t="s">
        <v>139</v>
      </c>
      <c r="B48" s="281"/>
      <c r="C48" s="270">
        <v>43460</v>
      </c>
      <c r="D48" s="156">
        <v>43464</v>
      </c>
      <c r="E48" s="156">
        <v>43465</v>
      </c>
      <c r="F48" s="432"/>
      <c r="G48" s="272">
        <v>5000000</v>
      </c>
      <c r="H48" s="57" t="s">
        <v>9</v>
      </c>
      <c r="I48" s="57" t="s">
        <v>11</v>
      </c>
      <c r="J48" s="57" t="s">
        <v>84</v>
      </c>
      <c r="K48" s="433"/>
      <c r="L48" s="298">
        <f>DAYS360(C48,D48)</f>
        <v>4</v>
      </c>
      <c r="M48" s="328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MEDIAN(L52:L52)</f>
        <v>1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126</v>
      </c>
      <c r="B52" s="281"/>
      <c r="C52" s="270">
        <v>43451</v>
      </c>
      <c r="D52" s="156">
        <v>43452</v>
      </c>
      <c r="E52" s="156">
        <v>43453</v>
      </c>
      <c r="F52" s="432"/>
      <c r="G52" s="272">
        <v>23000000</v>
      </c>
      <c r="H52" s="57" t="s">
        <v>9</v>
      </c>
      <c r="I52" s="57" t="s">
        <v>138</v>
      </c>
      <c r="J52" s="57" t="s">
        <v>136</v>
      </c>
      <c r="K52" s="433"/>
      <c r="L52" s="298">
        <f>DAYS360(C52,D52)</f>
        <v>1</v>
      </c>
      <c r="M52" s="328"/>
    </row>
    <row r="53" spans="1:13" ht="15">
      <c r="A53" s="263"/>
      <c r="B53" s="276"/>
      <c r="C53" s="265" t="s">
        <v>19</v>
      </c>
      <c r="D53" s="266"/>
      <c r="E53" s="266"/>
      <c r="F53" s="266"/>
      <c r="G53" s="267" t="s">
        <v>57</v>
      </c>
      <c r="H53" s="277" t="s">
        <v>64</v>
      </c>
      <c r="I53" s="265" t="s">
        <v>56</v>
      </c>
      <c r="J53" s="266"/>
      <c r="K53" s="269"/>
      <c r="M53" s="275"/>
    </row>
    <row r="54" spans="1:13" ht="15">
      <c r="A54" s="300" t="s">
        <v>64</v>
      </c>
      <c r="B54" s="259"/>
      <c r="C54" s="259"/>
      <c r="D54" s="240"/>
      <c r="E54" s="241"/>
      <c r="F54" s="259"/>
      <c r="G54" s="272"/>
      <c r="H54" s="241"/>
      <c r="I54" s="241"/>
      <c r="J54" s="331"/>
      <c r="K54" s="261"/>
      <c r="M54" s="275"/>
    </row>
    <row r="55" spans="1:13" ht="15">
      <c r="A55" s="300"/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3" ht="15">
      <c r="A56" s="256"/>
      <c r="B56" s="259"/>
      <c r="C56" s="284" t="s">
        <v>10</v>
      </c>
      <c r="D56" s="285"/>
      <c r="E56" s="285"/>
      <c r="F56" s="286">
        <f>SUM(F39:F54)</f>
        <v>0</v>
      </c>
      <c r="G56" s="287">
        <f>SUM(G39:G55)</f>
        <v>284680000</v>
      </c>
      <c r="H56" s="241"/>
      <c r="I56" s="332"/>
      <c r="J56" s="331"/>
      <c r="K56" s="261"/>
      <c r="M56" s="275"/>
    </row>
    <row r="57" spans="1:13" s="401" customFormat="1" ht="15">
      <c r="A57" s="313" t="s">
        <v>18</v>
      </c>
      <c r="B57" s="314"/>
      <c r="C57" s="315"/>
      <c r="D57" s="315"/>
      <c r="E57" s="315"/>
      <c r="F57" s="314"/>
      <c r="G57" s="316"/>
      <c r="H57" s="317"/>
      <c r="I57" s="317"/>
      <c r="J57" s="315"/>
      <c r="K57" s="318" t="s">
        <v>18</v>
      </c>
      <c r="L57" s="274"/>
      <c r="M57" s="275"/>
    </row>
    <row r="58" spans="1:13" s="401" customFormat="1" ht="15">
      <c r="A58" s="319"/>
      <c r="B58" s="252"/>
      <c r="C58" s="320"/>
      <c r="D58" s="320"/>
      <c r="E58" s="321" t="str">
        <f>E36</f>
        <v>WILLIAMS BRAZIL SUGAR LINE UP EDITION 19.12.2018</v>
      </c>
      <c r="F58" s="252"/>
      <c r="G58" s="322"/>
      <c r="H58" s="323"/>
      <c r="I58" s="323"/>
      <c r="J58" s="320"/>
      <c r="K58" s="324"/>
      <c r="L58" s="298"/>
      <c r="M58" s="275"/>
    </row>
    <row r="59" spans="1:13" ht="15">
      <c r="A59" s="325"/>
      <c r="B59" s="257" t="s">
        <v>41</v>
      </c>
      <c r="C59" s="258"/>
      <c r="D59" s="296"/>
      <c r="E59" s="296"/>
      <c r="F59" s="297"/>
      <c r="G59" s="326"/>
      <c r="H59" s="327"/>
      <c r="I59" s="327"/>
      <c r="J59" s="327"/>
      <c r="K59" s="386"/>
      <c r="M59" s="275"/>
    </row>
    <row r="60" spans="1:13" ht="15" customHeight="1">
      <c r="A60" s="263"/>
      <c r="B60" s="264"/>
      <c r="C60" s="265" t="s">
        <v>20</v>
      </c>
      <c r="D60" s="266"/>
      <c r="E60" s="266"/>
      <c r="F60" s="266"/>
      <c r="G60" s="173" t="s">
        <v>57</v>
      </c>
      <c r="H60" s="174" t="s">
        <v>64</v>
      </c>
      <c r="I60" s="265" t="s">
        <v>56</v>
      </c>
      <c r="J60" s="266"/>
      <c r="K60" s="269"/>
      <c r="M60" s="275"/>
    </row>
    <row r="61" spans="1:13" s="401" customFormat="1" ht="15" customHeight="1">
      <c r="A61" s="300" t="s">
        <v>64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99"/>
      <c r="L61" s="298"/>
      <c r="M61" s="275"/>
    </row>
    <row r="62" spans="1:13" ht="15" customHeight="1">
      <c r="A62" s="263"/>
      <c r="B62" s="276"/>
      <c r="C62" s="265" t="s">
        <v>47</v>
      </c>
      <c r="D62" s="266"/>
      <c r="E62" s="266"/>
      <c r="F62" s="266"/>
      <c r="G62" s="267" t="s">
        <v>57</v>
      </c>
      <c r="H62" s="174" t="s">
        <v>64</v>
      </c>
      <c r="I62" s="265" t="s">
        <v>56</v>
      </c>
      <c r="J62" s="266"/>
      <c r="K62" s="269"/>
      <c r="M62" s="275"/>
    </row>
    <row r="63" spans="1:13" ht="15" customHeight="1">
      <c r="A63" s="300" t="s">
        <v>64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99"/>
      <c r="M63" s="275"/>
    </row>
    <row r="64" spans="1:13" ht="15">
      <c r="A64" s="263"/>
      <c r="B64" s="276"/>
      <c r="C64" s="265" t="s">
        <v>21</v>
      </c>
      <c r="D64" s="266"/>
      <c r="E64" s="266"/>
      <c r="F64" s="266"/>
      <c r="G64" s="267" t="s">
        <v>57</v>
      </c>
      <c r="H64" s="268">
        <f>MEDIAN(L65:L66)</f>
        <v>0.5</v>
      </c>
      <c r="I64" s="171" t="s">
        <v>56</v>
      </c>
      <c r="J64" s="266"/>
      <c r="K64" s="269"/>
      <c r="M64" s="275"/>
    </row>
    <row r="65" spans="1:13" s="279" customFormat="1" ht="15.75" customHeight="1">
      <c r="A65" s="164" t="s">
        <v>116</v>
      </c>
      <c r="B65" s="281"/>
      <c r="C65" s="270">
        <v>43452</v>
      </c>
      <c r="D65" s="156">
        <v>43453</v>
      </c>
      <c r="E65" s="156">
        <v>43455</v>
      </c>
      <c r="F65" s="432"/>
      <c r="G65" s="272">
        <v>40280000</v>
      </c>
      <c r="H65" s="57" t="s">
        <v>9</v>
      </c>
      <c r="I65" s="57" t="s">
        <v>88</v>
      </c>
      <c r="J65" s="57" t="s">
        <v>66</v>
      </c>
      <c r="K65" s="433"/>
      <c r="L65" s="298">
        <f>DAYS360(C65,D65)</f>
        <v>1</v>
      </c>
      <c r="M65" s="328"/>
    </row>
    <row r="66" spans="1:13" s="279" customFormat="1" ht="15.75" customHeight="1">
      <c r="A66" s="164" t="s">
        <v>127</v>
      </c>
      <c r="B66" s="281"/>
      <c r="C66" s="270">
        <v>43462</v>
      </c>
      <c r="D66" s="156">
        <v>43462</v>
      </c>
      <c r="E66" s="156">
        <v>43464</v>
      </c>
      <c r="F66" s="432"/>
      <c r="G66" s="272">
        <v>20000000</v>
      </c>
      <c r="H66" s="57" t="s">
        <v>9</v>
      </c>
      <c r="I66" s="57" t="s">
        <v>88</v>
      </c>
      <c r="J66" s="57" t="s">
        <v>66</v>
      </c>
      <c r="K66" s="433"/>
      <c r="L66" s="298">
        <f>DAYS360(C66,D66)</f>
        <v>0</v>
      </c>
      <c r="M66" s="328"/>
    </row>
    <row r="67" spans="1:13" ht="13.5" customHeight="1">
      <c r="A67" s="263"/>
      <c r="B67" s="276"/>
      <c r="C67" s="265" t="s">
        <v>42</v>
      </c>
      <c r="D67" s="266"/>
      <c r="E67" s="266"/>
      <c r="F67" s="266"/>
      <c r="G67" s="173" t="s">
        <v>57</v>
      </c>
      <c r="H67" s="277" t="s">
        <v>64</v>
      </c>
      <c r="I67" s="265" t="s">
        <v>56</v>
      </c>
      <c r="J67" s="266"/>
      <c r="K67" s="269"/>
      <c r="M67" s="275"/>
    </row>
    <row r="68" spans="1:13" s="401" customFormat="1" ht="15" customHeight="1">
      <c r="A68" s="300" t="s">
        <v>64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99"/>
      <c r="L68" s="298"/>
      <c r="M68" s="275"/>
    </row>
    <row r="69" spans="1:13" ht="15">
      <c r="A69" s="263"/>
      <c r="B69" s="276"/>
      <c r="C69" s="265" t="s">
        <v>49</v>
      </c>
      <c r="D69" s="266"/>
      <c r="E69" s="266"/>
      <c r="F69" s="266"/>
      <c r="G69" s="267" t="s">
        <v>57</v>
      </c>
      <c r="H69" s="277" t="s">
        <v>64</v>
      </c>
      <c r="I69" s="265" t="s">
        <v>56</v>
      </c>
      <c r="J69" s="266"/>
      <c r="K69" s="269"/>
      <c r="M69" s="275"/>
    </row>
    <row r="70" spans="1:13" s="401" customFormat="1" ht="15" customHeight="1">
      <c r="A70" s="300" t="s">
        <v>64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99"/>
      <c r="L70" s="298"/>
      <c r="M70" s="275"/>
    </row>
    <row r="71" spans="1:13" ht="15">
      <c r="A71" s="263"/>
      <c r="B71" s="276"/>
      <c r="C71" s="265" t="s">
        <v>35</v>
      </c>
      <c r="D71" s="266"/>
      <c r="E71" s="266"/>
      <c r="F71" s="266"/>
      <c r="G71" s="267" t="s">
        <v>57</v>
      </c>
      <c r="H71" s="277" t="s">
        <v>64</v>
      </c>
      <c r="I71" s="265" t="s">
        <v>56</v>
      </c>
      <c r="J71" s="266"/>
      <c r="K71" s="269"/>
      <c r="M71" s="275"/>
    </row>
    <row r="72" spans="1:13" s="401" customFormat="1" ht="15" customHeight="1">
      <c r="A72" s="300" t="s">
        <v>64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99"/>
      <c r="L72" s="298"/>
      <c r="M72" s="275"/>
    </row>
    <row r="73" spans="1:13" s="401" customFormat="1" ht="15">
      <c r="A73" s="263"/>
      <c r="B73" s="276"/>
      <c r="C73" s="171" t="s">
        <v>78</v>
      </c>
      <c r="D73" s="266"/>
      <c r="E73" s="266"/>
      <c r="F73" s="266"/>
      <c r="G73" s="267" t="s">
        <v>57</v>
      </c>
      <c r="H73" s="174" t="s">
        <v>64</v>
      </c>
      <c r="I73" s="265" t="s">
        <v>56</v>
      </c>
      <c r="J73" s="266"/>
      <c r="K73" s="269"/>
      <c r="L73" s="298"/>
      <c r="M73" s="275"/>
    </row>
    <row r="74" spans="1:13" s="401" customFormat="1" ht="15" customHeight="1">
      <c r="A74" s="300" t="s">
        <v>64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99"/>
      <c r="L74" s="298"/>
      <c r="M74" s="275"/>
    </row>
    <row r="75" spans="1:13" ht="15" customHeight="1">
      <c r="A75" s="263"/>
      <c r="B75" s="276"/>
      <c r="C75" s="265" t="s">
        <v>23</v>
      </c>
      <c r="D75" s="266"/>
      <c r="E75" s="266"/>
      <c r="F75" s="266"/>
      <c r="G75" s="267" t="s">
        <v>57</v>
      </c>
      <c r="H75" s="174" t="s">
        <v>64</v>
      </c>
      <c r="I75" s="171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56"/>
      <c r="B77" s="333"/>
      <c r="C77" s="334"/>
      <c r="D77" s="335"/>
      <c r="E77" s="334"/>
      <c r="F77" s="294"/>
      <c r="G77" s="336"/>
      <c r="H77" s="327"/>
      <c r="I77" s="327"/>
      <c r="J77" s="293"/>
      <c r="K77" s="386"/>
      <c r="M77" s="275"/>
    </row>
    <row r="78" spans="1:13" ht="15">
      <c r="A78" s="283"/>
      <c r="B78" s="385"/>
      <c r="C78" s="387" t="s">
        <v>10</v>
      </c>
      <c r="D78" s="388"/>
      <c r="E78" s="388"/>
      <c r="F78" s="286">
        <f>SUM(F60:F77)</f>
        <v>0</v>
      </c>
      <c r="G78" s="287">
        <f>SUM(G61:G77)</f>
        <v>60280000</v>
      </c>
      <c r="H78" s="385"/>
      <c r="I78" s="385"/>
      <c r="J78" s="385"/>
      <c r="K78" s="386"/>
      <c r="M78" s="275"/>
    </row>
    <row r="79" spans="1:13" ht="15">
      <c r="A79" s="283"/>
      <c r="B79" s="385"/>
      <c r="C79" s="235"/>
      <c r="D79" s="235"/>
      <c r="E79" s="235"/>
      <c r="F79" s="235"/>
      <c r="G79" s="235"/>
      <c r="H79" s="385"/>
      <c r="I79" s="385"/>
      <c r="J79" s="385"/>
      <c r="K79" s="337"/>
      <c r="M79" s="275"/>
    </row>
    <row r="80" spans="1:13" ht="15" customHeight="1">
      <c r="A80" s="325"/>
      <c r="B80" s="338"/>
      <c r="C80" s="333"/>
      <c r="D80" s="333"/>
      <c r="E80" s="333"/>
      <c r="F80" s="336"/>
      <c r="G80" s="336"/>
      <c r="H80" s="339"/>
      <c r="I80" s="339"/>
      <c r="J80" s="340"/>
      <c r="K80" s="386"/>
      <c r="M80" s="275"/>
    </row>
    <row r="81" spans="1:13" ht="15">
      <c r="A81" s="283"/>
      <c r="B81" s="385"/>
      <c r="C81" s="235"/>
      <c r="D81" s="235"/>
      <c r="E81" s="235"/>
      <c r="F81" s="235"/>
      <c r="G81" s="235"/>
      <c r="H81" s="385"/>
      <c r="I81" s="385"/>
      <c r="J81" s="385"/>
      <c r="K81" s="386"/>
      <c r="M81" s="275"/>
    </row>
    <row r="82" spans="1:13" ht="15">
      <c r="A82" s="283"/>
      <c r="B82" s="442" t="s">
        <v>71</v>
      </c>
      <c r="C82" s="443"/>
      <c r="D82" s="443"/>
      <c r="E82" s="388"/>
      <c r="F82" s="286">
        <f>+F14+F56+F78+F34+F20+F28</f>
        <v>0</v>
      </c>
      <c r="G82" s="287">
        <f>+G14+G56+G78+G20+G28</f>
        <v>411957000</v>
      </c>
      <c r="H82" s="385"/>
      <c r="I82" s="385"/>
      <c r="J82" s="385"/>
      <c r="K82" s="386"/>
      <c r="M82" s="275"/>
    </row>
    <row r="83" spans="1:13" ht="15" customHeight="1">
      <c r="A83" s="341"/>
      <c r="B83" s="338"/>
      <c r="C83" s="295"/>
      <c r="D83" s="296"/>
      <c r="E83" s="296"/>
      <c r="F83" s="297"/>
      <c r="G83" s="297"/>
      <c r="H83" s="339"/>
      <c r="I83" s="339"/>
      <c r="J83" s="340"/>
      <c r="K83" s="337"/>
      <c r="M83" s="275"/>
    </row>
    <row r="84" spans="1:13" ht="15">
      <c r="A84" s="342" t="s">
        <v>62</v>
      </c>
      <c r="B84" s="343"/>
      <c r="C84" s="344"/>
      <c r="D84" s="344"/>
      <c r="E84" s="344"/>
      <c r="F84" s="343"/>
      <c r="G84" s="345"/>
      <c r="H84" s="346"/>
      <c r="I84" s="346"/>
      <c r="J84" s="344"/>
      <c r="K84" s="318" t="s">
        <v>62</v>
      </c>
      <c r="M84" s="275"/>
    </row>
    <row r="85" spans="1:13" ht="15">
      <c r="A85" s="347"/>
      <c r="B85" s="252"/>
      <c r="C85" s="348"/>
      <c r="D85" s="348"/>
      <c r="E85" s="348"/>
      <c r="F85" s="252"/>
      <c r="G85" s="322"/>
      <c r="H85" s="323"/>
      <c r="I85" s="323"/>
      <c r="J85" s="348"/>
      <c r="K85" s="349"/>
      <c r="M85" s="275"/>
    </row>
    <row r="86" spans="1:13" ht="39" customHeight="1">
      <c r="A86" s="325"/>
      <c r="B86" s="350"/>
      <c r="C86" s="351"/>
      <c r="D86" s="351"/>
      <c r="E86" s="351"/>
      <c r="F86" s="259"/>
      <c r="G86" s="352" t="str">
        <f>+C1</f>
        <v>Williams Brazil</v>
      </c>
      <c r="H86" s="353"/>
      <c r="I86" s="353"/>
      <c r="J86" s="353"/>
      <c r="K86" s="337"/>
      <c r="M86" s="275"/>
    </row>
    <row r="87" spans="1:13" ht="23.25" customHeight="1">
      <c r="A87" s="341"/>
      <c r="B87" s="354"/>
      <c r="C87" s="238"/>
      <c r="D87" s="238"/>
      <c r="E87" s="238"/>
      <c r="F87" s="259"/>
      <c r="G87" s="355" t="str">
        <f>+C2</f>
        <v>SUGAR LINE UP edition 19.12.2018</v>
      </c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41"/>
      <c r="B89" s="238"/>
      <c r="C89" s="238"/>
      <c r="D89" s="238"/>
      <c r="E89" s="238"/>
      <c r="F89" s="238"/>
      <c r="G89" s="238"/>
      <c r="H89" s="238"/>
      <c r="I89" s="238"/>
      <c r="J89" s="238"/>
      <c r="K89" s="356"/>
      <c r="M89" s="275"/>
    </row>
    <row r="90" spans="1:13" ht="15" customHeight="1">
      <c r="A90" s="357" t="s">
        <v>69</v>
      </c>
      <c r="B90" s="358"/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45</v>
      </c>
      <c r="B91" s="294">
        <f>SUM(F14:G14)</f>
        <v>2190000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55</v>
      </c>
      <c r="B92" s="294">
        <f>F20</f>
        <v>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46</v>
      </c>
      <c r="B93" s="294">
        <f>SUM(F28:G28)</f>
        <v>64807000</v>
      </c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12</v>
      </c>
      <c r="B94" s="294">
        <f>SUM(F56:G56)</f>
        <v>284680000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59" t="s">
        <v>41</v>
      </c>
      <c r="B95" s="294">
        <f>SUM(F78:G78)</f>
        <v>60280000</v>
      </c>
      <c r="C95" s="351"/>
      <c r="D95" s="351"/>
      <c r="E95" s="351"/>
      <c r="F95" s="351"/>
      <c r="G95" s="351"/>
      <c r="H95" s="353"/>
      <c r="I95" s="353"/>
      <c r="J95" s="351"/>
      <c r="K95" s="356"/>
      <c r="M95" s="275"/>
    </row>
    <row r="96" spans="1:13" ht="15" customHeight="1">
      <c r="A96" s="360" t="s">
        <v>26</v>
      </c>
      <c r="B96" s="361">
        <f>SUM(B91:B95)</f>
        <v>411957000</v>
      </c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02"/>
      <c r="B98" s="259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3"/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30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L101" s="430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67"/>
      <c r="B106" s="36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7" t="s">
        <v>70</v>
      </c>
      <c r="B107" s="358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53</v>
      </c>
      <c r="B108" s="294">
        <f>SUMIF($H$7:$H$80,"A45",$F$7:$F$80)</f>
        <v>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52</v>
      </c>
      <c r="B109" s="294">
        <f>SUMIF($H$7:$H$84,"B150",$F$7:$F$84)</f>
        <v>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9" t="s">
        <v>9</v>
      </c>
      <c r="B110" s="294">
        <f>SUMIF(H7:H83,"VHP",G7:G83)</f>
        <v>411957000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197" t="s">
        <v>75</v>
      </c>
      <c r="B111" s="294"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0" t="s">
        <v>26</v>
      </c>
      <c r="B112" s="361">
        <f>SUM(B108:B111)</f>
        <v>411957000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67"/>
      <c r="B113" s="368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41"/>
      <c r="B114" s="36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02"/>
      <c r="B115" s="259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70"/>
      <c r="B116" s="371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238"/>
      <c r="D117" s="238"/>
      <c r="E117" s="238"/>
      <c r="F117" s="238"/>
      <c r="G117" s="238"/>
      <c r="H117" s="243"/>
      <c r="I117" s="238"/>
      <c r="J117" s="238"/>
      <c r="K117" s="244"/>
      <c r="M117" s="275"/>
    </row>
    <row r="118" spans="1:13" ht="15">
      <c r="A118" s="372"/>
      <c r="B118" s="373"/>
      <c r="C118" s="373"/>
      <c r="D118" s="373"/>
      <c r="E118" s="373"/>
      <c r="F118" s="373"/>
      <c r="G118" s="373"/>
      <c r="H118" s="243"/>
      <c r="I118" s="238"/>
      <c r="J118" s="238"/>
      <c r="K118" s="244"/>
      <c r="M118" s="275"/>
    </row>
    <row r="119" spans="1:13" ht="15">
      <c r="A119" s="302"/>
      <c r="B119" s="371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3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  <c r="M120" s="275"/>
    </row>
    <row r="121" spans="1:11" ht="15">
      <c r="A121" s="302"/>
      <c r="B121" s="259"/>
      <c r="C121" s="259"/>
      <c r="D121" s="259"/>
      <c r="E121" s="259"/>
      <c r="F121" s="259"/>
      <c r="G121" s="259"/>
      <c r="H121" s="259"/>
      <c r="I121" s="259"/>
      <c r="J121" s="259"/>
      <c r="K121" s="261"/>
    </row>
    <row r="122" spans="1:11" ht="15">
      <c r="A122" s="374" t="s">
        <v>63</v>
      </c>
      <c r="B122" s="375"/>
      <c r="C122" s="376"/>
      <c r="D122" s="376"/>
      <c r="E122" s="376"/>
      <c r="F122" s="376"/>
      <c r="G122" s="376"/>
      <c r="H122" s="377"/>
      <c r="I122" s="376"/>
      <c r="J122" s="376"/>
      <c r="K122" s="318" t="s">
        <v>63</v>
      </c>
    </row>
    <row r="124" ht="15">
      <c r="A124" s="378"/>
    </row>
    <row r="125" spans="1:2" ht="15.75">
      <c r="A125" s="379"/>
      <c r="B125" s="380"/>
    </row>
    <row r="126" ht="15.75">
      <c r="A126" s="381"/>
    </row>
    <row r="127" ht="15">
      <c r="A127" s="382"/>
    </row>
    <row r="128" ht="15.75">
      <c r="A128" s="383"/>
    </row>
    <row r="129" ht="15">
      <c r="A129" s="382"/>
    </row>
  </sheetData>
  <sheetProtection password="F66E" sheet="1"/>
  <mergeCells count="4">
    <mergeCell ref="C1:K1"/>
    <mergeCell ref="C2:K2"/>
    <mergeCell ref="C3:K3"/>
    <mergeCell ref="B82:D8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57" max="255" man="1"/>
    <brk id="8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2">
      <selection activeCell="I14" sqref="I1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19.12.2018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76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19.12.2018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0" t="s">
        <v>25</v>
      </c>
      <c r="B69" s="451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0" t="s">
        <v>40</v>
      </c>
      <c r="B83" s="451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showGridLines="0" tabSelected="1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19.12.2018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76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164" t="s">
        <v>130</v>
      </c>
      <c r="B10" s="281"/>
      <c r="C10" s="270">
        <v>43451</v>
      </c>
      <c r="D10" s="156">
        <v>43454</v>
      </c>
      <c r="E10" s="156">
        <v>43454</v>
      </c>
      <c r="F10" s="432"/>
      <c r="G10" s="272">
        <v>2190000</v>
      </c>
      <c r="H10" s="57" t="s">
        <v>9</v>
      </c>
      <c r="I10" s="57" t="s">
        <v>46</v>
      </c>
      <c r="J10" s="57" t="s">
        <v>131</v>
      </c>
      <c r="K10" s="425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2190000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401" customFormat="1" ht="15.75" customHeight="1">
      <c r="A22" s="164" t="s">
        <v>130</v>
      </c>
      <c r="B22" s="281"/>
      <c r="C22" s="270">
        <v>43455</v>
      </c>
      <c r="D22" s="156">
        <v>43455</v>
      </c>
      <c r="E22" s="156">
        <v>43458</v>
      </c>
      <c r="F22" s="432"/>
      <c r="G22" s="272">
        <v>29807000</v>
      </c>
      <c r="H22" s="57" t="s">
        <v>9</v>
      </c>
      <c r="I22" s="57" t="s">
        <v>133</v>
      </c>
      <c r="J22" s="57" t="s">
        <v>131</v>
      </c>
      <c r="K22" s="433"/>
      <c r="L22" s="274"/>
      <c r="M22" s="275"/>
    </row>
    <row r="23" spans="1:13" s="401" customFormat="1" ht="15.75" customHeight="1">
      <c r="A23" s="164" t="s">
        <v>132</v>
      </c>
      <c r="B23" s="281"/>
      <c r="C23" s="270">
        <v>43459</v>
      </c>
      <c r="D23" s="156">
        <v>43460</v>
      </c>
      <c r="E23" s="156">
        <v>43463</v>
      </c>
      <c r="F23" s="432"/>
      <c r="G23" s="272">
        <v>35000000</v>
      </c>
      <c r="H23" s="57" t="s">
        <v>9</v>
      </c>
      <c r="I23" s="57" t="s">
        <v>15</v>
      </c>
      <c r="J23" s="57" t="s">
        <v>15</v>
      </c>
      <c r="K23" s="433"/>
      <c r="L23" s="274"/>
      <c r="M23" s="275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64807000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129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134</v>
      </c>
      <c r="B37" s="281"/>
      <c r="C37" s="270">
        <v>43462</v>
      </c>
      <c r="D37" s="156">
        <v>43462</v>
      </c>
      <c r="E37" s="156">
        <v>43463</v>
      </c>
      <c r="F37" s="432"/>
      <c r="G37" s="272">
        <v>27720000</v>
      </c>
      <c r="H37" s="57" t="s">
        <v>9</v>
      </c>
      <c r="I37" s="57" t="s">
        <v>107</v>
      </c>
      <c r="J37" s="57" t="s">
        <v>66</v>
      </c>
      <c r="K37" s="426"/>
      <c r="L37" s="298"/>
      <c r="M37" s="328"/>
    </row>
    <row r="38" spans="1:13" s="236" customFormat="1" ht="15">
      <c r="A38" s="263"/>
      <c r="B38" s="276"/>
      <c r="C38" s="265" t="s">
        <v>43</v>
      </c>
      <c r="D38" s="330"/>
      <c r="E38" s="403"/>
      <c r="F38" s="266"/>
      <c r="G38" s="267" t="s">
        <v>57</v>
      </c>
      <c r="H38" s="268"/>
      <c r="I38" s="265"/>
      <c r="J38" s="266"/>
      <c r="K38" s="269"/>
      <c r="L38" s="274"/>
      <c r="M38" s="275"/>
    </row>
    <row r="39" spans="1:13" s="279" customFormat="1" ht="15.75" customHeight="1">
      <c r="A39" s="164" t="s">
        <v>126</v>
      </c>
      <c r="B39" s="281"/>
      <c r="C39" s="270">
        <v>43451</v>
      </c>
      <c r="D39" s="156">
        <v>43453</v>
      </c>
      <c r="E39" s="156">
        <v>43454</v>
      </c>
      <c r="F39" s="432"/>
      <c r="G39" s="272">
        <v>49000000</v>
      </c>
      <c r="H39" s="57" t="s">
        <v>9</v>
      </c>
      <c r="I39" s="57" t="s">
        <v>138</v>
      </c>
      <c r="J39" s="57" t="s">
        <v>136</v>
      </c>
      <c r="K39" s="426"/>
      <c r="L39" s="298"/>
      <c r="M39" s="328"/>
    </row>
    <row r="40" spans="1:13" s="279" customFormat="1" ht="15.75" customHeight="1">
      <c r="A40" s="164" t="s">
        <v>119</v>
      </c>
      <c r="B40" s="281"/>
      <c r="C40" s="270">
        <v>43452</v>
      </c>
      <c r="D40" s="156">
        <v>43454</v>
      </c>
      <c r="E40" s="156">
        <v>43455</v>
      </c>
      <c r="F40" s="432"/>
      <c r="G40" s="272">
        <v>33000000</v>
      </c>
      <c r="H40" s="57" t="s">
        <v>9</v>
      </c>
      <c r="I40" s="57" t="s">
        <v>11</v>
      </c>
      <c r="J40" s="57" t="s">
        <v>67</v>
      </c>
      <c r="K40" s="426"/>
      <c r="L40" s="298"/>
      <c r="M40" s="328"/>
    </row>
    <row r="41" spans="1:13" s="279" customFormat="1" ht="15.75" customHeight="1">
      <c r="A41" s="164" t="s">
        <v>135</v>
      </c>
      <c r="B41" s="281"/>
      <c r="C41" s="270">
        <v>43455</v>
      </c>
      <c r="D41" s="156">
        <v>43455</v>
      </c>
      <c r="E41" s="156">
        <v>43456</v>
      </c>
      <c r="F41" s="432"/>
      <c r="G41" s="272">
        <v>44000000</v>
      </c>
      <c r="H41" s="57" t="s">
        <v>9</v>
      </c>
      <c r="I41" s="57" t="s">
        <v>11</v>
      </c>
      <c r="J41" s="57" t="s">
        <v>84</v>
      </c>
      <c r="K41" s="427"/>
      <c r="L41" s="298"/>
      <c r="M41" s="328"/>
    </row>
    <row r="42" spans="1:13" s="279" customFormat="1" ht="15.75" customHeight="1">
      <c r="A42" s="164" t="s">
        <v>127</v>
      </c>
      <c r="B42" s="281"/>
      <c r="C42" s="270">
        <v>43459</v>
      </c>
      <c r="D42" s="156">
        <v>43459</v>
      </c>
      <c r="E42" s="156">
        <v>43460</v>
      </c>
      <c r="F42" s="432"/>
      <c r="G42" s="272">
        <v>22720000</v>
      </c>
      <c r="H42" s="57" t="s">
        <v>9</v>
      </c>
      <c r="I42" s="57" t="s">
        <v>11</v>
      </c>
      <c r="J42" s="57" t="s">
        <v>66</v>
      </c>
      <c r="K42" s="427"/>
      <c r="L42" s="298"/>
      <c r="M42" s="328"/>
    </row>
    <row r="43" spans="1:13" s="279" customFormat="1" ht="15.75" customHeight="1">
      <c r="A43" s="164" t="s">
        <v>134</v>
      </c>
      <c r="B43" s="281"/>
      <c r="C43" s="270">
        <v>43462</v>
      </c>
      <c r="D43" s="156">
        <v>43463</v>
      </c>
      <c r="E43" s="156">
        <v>43464</v>
      </c>
      <c r="F43" s="432"/>
      <c r="G43" s="272">
        <v>27280000</v>
      </c>
      <c r="H43" s="57" t="s">
        <v>9</v>
      </c>
      <c r="I43" s="57" t="s">
        <v>107</v>
      </c>
      <c r="J43" s="57" t="s">
        <v>66</v>
      </c>
      <c r="K43" s="429"/>
      <c r="L43" s="298"/>
      <c r="M43" s="328"/>
    </row>
    <row r="44" spans="1:13" s="401" customFormat="1" ht="15">
      <c r="A44" s="263"/>
      <c r="B44" s="276"/>
      <c r="C44" s="171" t="s">
        <v>82</v>
      </c>
      <c r="D44" s="266"/>
      <c r="E44" s="403"/>
      <c r="F44" s="266"/>
      <c r="G44" s="267"/>
      <c r="H44" s="268"/>
      <c r="I44" s="265"/>
      <c r="J44" s="266"/>
      <c r="K44" s="269"/>
      <c r="L44" s="274"/>
      <c r="M44" s="275"/>
    </row>
    <row r="45" spans="1:13" s="279" customFormat="1" ht="15">
      <c r="A45" s="164" t="s">
        <v>137</v>
      </c>
      <c r="B45" s="281"/>
      <c r="C45" s="270">
        <v>43458</v>
      </c>
      <c r="D45" s="156">
        <v>43460</v>
      </c>
      <c r="E45" s="156">
        <v>43464</v>
      </c>
      <c r="F45" s="432"/>
      <c r="G45" s="272">
        <v>52960000</v>
      </c>
      <c r="H45" s="57" t="s">
        <v>9</v>
      </c>
      <c r="I45" s="57" t="s">
        <v>11</v>
      </c>
      <c r="J45" s="57" t="s">
        <v>77</v>
      </c>
      <c r="K45" s="426"/>
      <c r="L45" s="298"/>
      <c r="M45" s="328"/>
    </row>
    <row r="46" spans="1:13" s="279" customFormat="1" ht="15">
      <c r="A46" s="164" t="s">
        <v>139</v>
      </c>
      <c r="B46" s="281"/>
      <c r="C46" s="270">
        <v>43460</v>
      </c>
      <c r="D46" s="156">
        <v>43464</v>
      </c>
      <c r="E46" s="156">
        <v>43465</v>
      </c>
      <c r="F46" s="432"/>
      <c r="G46" s="272">
        <v>5000000</v>
      </c>
      <c r="H46" s="57" t="s">
        <v>9</v>
      </c>
      <c r="I46" s="57" t="s">
        <v>11</v>
      </c>
      <c r="J46" s="57" t="s">
        <v>84</v>
      </c>
      <c r="K46" s="427"/>
      <c r="L46" s="298"/>
      <c r="M46" s="328"/>
    </row>
    <row r="47" spans="1:13" s="236" customFormat="1" ht="15">
      <c r="A47" s="263"/>
      <c r="B47" s="276"/>
      <c r="C47" s="265" t="s">
        <v>72</v>
      </c>
      <c r="D47" s="266"/>
      <c r="E47" s="403"/>
      <c r="F47" s="266"/>
      <c r="G47" s="267" t="s">
        <v>57</v>
      </c>
      <c r="H47" s="268"/>
      <c r="I47" s="265"/>
      <c r="J47" s="266"/>
      <c r="K47" s="269"/>
      <c r="L47" s="274"/>
      <c r="M47" s="275"/>
    </row>
    <row r="48" spans="1:13" s="279" customFormat="1" ht="15.75" customHeight="1">
      <c r="A48" s="164" t="s">
        <v>126</v>
      </c>
      <c r="B48" s="281"/>
      <c r="C48" s="270">
        <v>43451</v>
      </c>
      <c r="D48" s="156">
        <v>43452</v>
      </c>
      <c r="E48" s="156">
        <v>43453</v>
      </c>
      <c r="F48" s="432"/>
      <c r="G48" s="272">
        <v>23000000</v>
      </c>
      <c r="H48" s="57" t="s">
        <v>9</v>
      </c>
      <c r="I48" s="57" t="s">
        <v>138</v>
      </c>
      <c r="J48" s="57" t="s">
        <v>136</v>
      </c>
      <c r="K48" s="426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SUM(F38:F50)</f>
        <v>0</v>
      </c>
      <c r="G52" s="287">
        <f>SUM(G36:G50)</f>
        <v>284680000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E34</f>
        <v>WILLIAMS BRAZIL SUGAR LINE UP EDITION 19.12.2018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401" customFormat="1" ht="15" customHeight="1">
      <c r="A57" s="300" t="s">
        <v>64</v>
      </c>
      <c r="B57" s="235"/>
      <c r="C57" s="235"/>
      <c r="D57" s="235"/>
      <c r="E57" s="405"/>
      <c r="F57" s="235"/>
      <c r="G57" s="235"/>
      <c r="H57" s="235"/>
      <c r="I57" s="235"/>
      <c r="J57" s="235"/>
      <c r="K57" s="299"/>
      <c r="L57" s="274"/>
      <c r="M57" s="275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279" customFormat="1" ht="15.75" customHeight="1">
      <c r="A61" s="164" t="s">
        <v>116</v>
      </c>
      <c r="B61" s="281"/>
      <c r="C61" s="270">
        <v>43452</v>
      </c>
      <c r="D61" s="156">
        <v>43453</v>
      </c>
      <c r="E61" s="156">
        <v>43455</v>
      </c>
      <c r="F61" s="432"/>
      <c r="G61" s="272">
        <v>40280000</v>
      </c>
      <c r="H61" s="57" t="s">
        <v>9</v>
      </c>
      <c r="I61" s="57" t="s">
        <v>88</v>
      </c>
      <c r="J61" s="57" t="s">
        <v>66</v>
      </c>
      <c r="K61" s="426"/>
      <c r="L61" s="298"/>
      <c r="M61" s="328"/>
    </row>
    <row r="62" spans="1:13" s="279" customFormat="1" ht="15.75" customHeight="1">
      <c r="A62" s="164" t="s">
        <v>127</v>
      </c>
      <c r="B62" s="281"/>
      <c r="C62" s="270">
        <v>43462</v>
      </c>
      <c r="D62" s="156">
        <v>43462</v>
      </c>
      <c r="E62" s="156">
        <v>43464</v>
      </c>
      <c r="F62" s="432"/>
      <c r="G62" s="272">
        <v>20000000</v>
      </c>
      <c r="H62" s="57" t="s">
        <v>9</v>
      </c>
      <c r="I62" s="57" t="s">
        <v>88</v>
      </c>
      <c r="J62" s="57" t="s">
        <v>66</v>
      </c>
      <c r="K62" s="426"/>
      <c r="L62" s="298"/>
      <c r="M62" s="328"/>
    </row>
    <row r="63" spans="1:13" s="236" customFormat="1" ht="13.5" customHeight="1">
      <c r="A63" s="263"/>
      <c r="B63" s="276"/>
      <c r="C63" s="265" t="s">
        <v>42</v>
      </c>
      <c r="D63" s="266"/>
      <c r="E63" s="403"/>
      <c r="F63" s="266"/>
      <c r="G63" s="267" t="s">
        <v>57</v>
      </c>
      <c r="H63" s="277"/>
      <c r="I63" s="265"/>
      <c r="J63" s="266"/>
      <c r="K63" s="269"/>
      <c r="L63" s="274"/>
      <c r="M63" s="275"/>
    </row>
    <row r="64" spans="1:13" s="401" customFormat="1" ht="15" customHeight="1">
      <c r="A64" s="300" t="s">
        <v>64</v>
      </c>
      <c r="B64" s="235"/>
      <c r="C64" s="235"/>
      <c r="D64" s="235"/>
      <c r="E64" s="405"/>
      <c r="F64" s="235"/>
      <c r="G64" s="235"/>
      <c r="H64" s="235"/>
      <c r="I64" s="235"/>
      <c r="J64" s="235"/>
      <c r="K64" s="299"/>
      <c r="L64" s="274"/>
      <c r="M64" s="275"/>
    </row>
    <row r="65" spans="1:13" s="236" customFormat="1" ht="15">
      <c r="A65" s="263"/>
      <c r="B65" s="276"/>
      <c r="C65" s="265" t="s">
        <v>49</v>
      </c>
      <c r="D65" s="266"/>
      <c r="E65" s="403"/>
      <c r="F65" s="266"/>
      <c r="G65" s="267" t="s">
        <v>57</v>
      </c>
      <c r="H65" s="277"/>
      <c r="I65" s="265"/>
      <c r="J65" s="266"/>
      <c r="K65" s="269"/>
      <c r="L65" s="274"/>
      <c r="M65" s="275"/>
    </row>
    <row r="66" spans="1:13" s="236" customFormat="1" ht="15" customHeight="1">
      <c r="A66" s="300" t="s">
        <v>64</v>
      </c>
      <c r="B66" s="235"/>
      <c r="C66" s="235"/>
      <c r="D66" s="235"/>
      <c r="E66" s="405"/>
      <c r="F66" s="235"/>
      <c r="G66" s="235"/>
      <c r="H66" s="235"/>
      <c r="I66" s="235"/>
      <c r="J66" s="235"/>
      <c r="K66" s="299"/>
      <c r="L66" s="274"/>
      <c r="M66" s="275"/>
    </row>
    <row r="67" spans="1:13" s="236" customFormat="1" ht="15">
      <c r="A67" s="263"/>
      <c r="B67" s="276"/>
      <c r="C67" s="265" t="s">
        <v>35</v>
      </c>
      <c r="D67" s="266"/>
      <c r="E67" s="403"/>
      <c r="F67" s="266"/>
      <c r="G67" s="267" t="s">
        <v>57</v>
      </c>
      <c r="H67" s="277"/>
      <c r="I67" s="265"/>
      <c r="J67" s="266"/>
      <c r="K67" s="269"/>
      <c r="L67" s="274"/>
      <c r="M67" s="275"/>
    </row>
    <row r="68" spans="1:13" s="236" customFormat="1" ht="15" customHeight="1">
      <c r="A68" s="300" t="s">
        <v>64</v>
      </c>
      <c r="B68" s="235"/>
      <c r="C68" s="235"/>
      <c r="D68" s="235"/>
      <c r="E68" s="405"/>
      <c r="F68" s="235"/>
      <c r="G68" s="235"/>
      <c r="H68" s="235"/>
      <c r="I68" s="235"/>
      <c r="J68" s="235"/>
      <c r="K68" s="299"/>
      <c r="L68" s="274"/>
      <c r="M68" s="275"/>
    </row>
    <row r="69" spans="1:13" s="236" customFormat="1" ht="15" customHeight="1">
      <c r="A69" s="263"/>
      <c r="B69" s="276"/>
      <c r="C69" s="265" t="s">
        <v>23</v>
      </c>
      <c r="D69" s="266"/>
      <c r="E69" s="403"/>
      <c r="F69" s="266"/>
      <c r="G69" s="267" t="s">
        <v>57</v>
      </c>
      <c r="H69" s="277"/>
      <c r="I69" s="171"/>
      <c r="J69" s="266"/>
      <c r="K69" s="269"/>
      <c r="L69" s="274"/>
      <c r="M69" s="275"/>
    </row>
    <row r="70" spans="1:13" s="401" customFormat="1" ht="15" customHeight="1">
      <c r="A70" s="300" t="s">
        <v>64</v>
      </c>
      <c r="B70" s="235"/>
      <c r="C70" s="235"/>
      <c r="D70" s="235"/>
      <c r="E70" s="405"/>
      <c r="F70" s="235"/>
      <c r="G70" s="235"/>
      <c r="H70" s="235"/>
      <c r="I70" s="235"/>
      <c r="J70" s="235"/>
      <c r="K70" s="299"/>
      <c r="L70" s="274"/>
      <c r="M70" s="275"/>
    </row>
    <row r="71" spans="1:13" s="236" customFormat="1" ht="15">
      <c r="A71" s="256"/>
      <c r="B71" s="333"/>
      <c r="C71" s="334"/>
      <c r="D71" s="335"/>
      <c r="E71" s="327"/>
      <c r="F71" s="294"/>
      <c r="G71" s="336"/>
      <c r="H71" s="327"/>
      <c r="I71" s="327"/>
      <c r="J71" s="293"/>
      <c r="K71" s="386"/>
      <c r="L71" s="274"/>
      <c r="M71" s="275"/>
    </row>
    <row r="72" spans="1:13" s="236" customFormat="1" ht="15">
      <c r="A72" s="283"/>
      <c r="B72" s="385"/>
      <c r="C72" s="387" t="s">
        <v>10</v>
      </c>
      <c r="D72" s="388"/>
      <c r="E72" s="411"/>
      <c r="F72" s="286">
        <f>SUM(F56:F71)</f>
        <v>0</v>
      </c>
      <c r="G72" s="287">
        <f>SUM(G57:G71)</f>
        <v>60280000</v>
      </c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385"/>
      <c r="C74" s="389"/>
      <c r="D74" s="389"/>
      <c r="E74" s="389"/>
      <c r="F74" s="390"/>
      <c r="G74" s="390"/>
      <c r="H74" s="385"/>
      <c r="I74" s="385"/>
      <c r="J74" s="385"/>
      <c r="K74" s="386"/>
      <c r="L74" s="274"/>
      <c r="M74" s="275"/>
    </row>
    <row r="75" spans="1:13" s="236" customFormat="1" ht="15">
      <c r="A75" s="283"/>
      <c r="B75" s="186" t="s">
        <v>24</v>
      </c>
      <c r="C75" s="187" t="s">
        <v>10</v>
      </c>
      <c r="D75" s="188"/>
      <c r="E75" s="188"/>
      <c r="F75" s="184"/>
      <c r="G75" s="185">
        <f>SUM(G72,G52,G32,G26,G18,G13)</f>
        <v>411957000</v>
      </c>
      <c r="H75" s="385"/>
      <c r="I75" s="385"/>
      <c r="J75" s="385"/>
      <c r="K75" s="386"/>
      <c r="L75" s="274"/>
      <c r="M75" s="275"/>
    </row>
    <row r="76" spans="1:13" s="236" customFormat="1" ht="15">
      <c r="A76" s="392"/>
      <c r="B76" s="393"/>
      <c r="C76" s="394"/>
      <c r="D76" s="395"/>
      <c r="E76" s="395"/>
      <c r="F76" s="394"/>
      <c r="G76" s="396"/>
      <c r="H76" s="314"/>
      <c r="I76" s="314"/>
      <c r="J76" s="314"/>
      <c r="K76" s="397"/>
      <c r="L76" s="274"/>
      <c r="M76" s="275"/>
    </row>
    <row r="77" spans="1:11" ht="47.25">
      <c r="A77" s="218"/>
      <c r="B77" s="219"/>
      <c r="C77" s="220"/>
      <c r="D77" s="220"/>
      <c r="E77" s="408"/>
      <c r="F77" s="391"/>
      <c r="G77" s="212" t="str">
        <f>+C1</f>
        <v>Williams Brazil</v>
      </c>
      <c r="H77" s="221"/>
      <c r="I77" s="221"/>
      <c r="J77" s="391"/>
      <c r="K77" s="160"/>
    </row>
    <row r="78" spans="1:11" ht="25.5">
      <c r="A78" s="43"/>
      <c r="B78" s="19"/>
      <c r="C78" s="21"/>
      <c r="D78" s="21"/>
      <c r="E78" s="409"/>
      <c r="F78" s="123"/>
      <c r="G78" s="200" t="str">
        <f>+C2</f>
        <v>SUGAR LINE UP edition 19.12.2018</v>
      </c>
      <c r="H78" s="21"/>
      <c r="I78" s="21"/>
      <c r="J78" s="123"/>
      <c r="K78" s="41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199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ht="15">
      <c r="A81" s="43"/>
      <c r="B81" s="21"/>
      <c r="C81" s="21"/>
      <c r="D81" s="21"/>
      <c r="E81" s="409"/>
      <c r="F81" s="21"/>
      <c r="G81" s="21"/>
      <c r="H81" s="21"/>
      <c r="I81" s="21"/>
      <c r="J81" s="123"/>
      <c r="K81" s="44"/>
    </row>
    <row r="82" spans="1:11" s="61" customFormat="1" ht="15">
      <c r="A82" s="450" t="s">
        <v>25</v>
      </c>
      <c r="B82" s="451"/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45</v>
      </c>
      <c r="B83" s="95">
        <f>G13</f>
        <v>2190000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46</v>
      </c>
      <c r="B84" s="95">
        <f>G26</f>
        <v>64807000</v>
      </c>
      <c r="C84" s="17"/>
      <c r="D84" s="17"/>
      <c r="E84" s="410"/>
      <c r="F84" s="17"/>
      <c r="G84" s="20"/>
      <c r="H84" s="20"/>
      <c r="I84" s="24"/>
      <c r="J84" s="123"/>
      <c r="K84" s="44"/>
    </row>
    <row r="85" spans="1:11" ht="15">
      <c r="A85" s="197" t="s">
        <v>12</v>
      </c>
      <c r="B85" s="95">
        <f>G52</f>
        <v>284680000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197" t="s">
        <v>41</v>
      </c>
      <c r="B86" s="95">
        <f>G72</f>
        <v>60280000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206" t="s">
        <v>26</v>
      </c>
      <c r="B87" s="195">
        <f>SUM(B83:B86)</f>
        <v>411957000</v>
      </c>
      <c r="C87" s="17"/>
      <c r="D87" s="17"/>
      <c r="E87" s="410"/>
      <c r="F87" s="17"/>
      <c r="G87" s="20"/>
      <c r="H87" s="20"/>
      <c r="I87" s="17"/>
      <c r="J87" s="123"/>
      <c r="K87" s="46"/>
    </row>
    <row r="88" spans="1:11" ht="15">
      <c r="A88" s="40"/>
      <c r="B88" s="12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0"/>
      <c r="B89" s="53"/>
      <c r="C89" s="17"/>
      <c r="D89" s="17"/>
      <c r="E89" s="410"/>
      <c r="F89" s="17"/>
      <c r="G89" s="20"/>
      <c r="H89" s="20"/>
      <c r="I89" s="17"/>
      <c r="J89" s="123"/>
      <c r="K89" s="124"/>
    </row>
    <row r="90" spans="1:11" ht="15">
      <c r="A90" s="45"/>
      <c r="B90" s="25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5"/>
      <c r="B93" s="26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7"/>
      <c r="B94" s="35"/>
      <c r="C94" s="17"/>
      <c r="D94" s="17"/>
      <c r="E94" s="410"/>
      <c r="F94" s="17"/>
      <c r="G94" s="20"/>
      <c r="H94" s="20"/>
      <c r="I94" s="17"/>
      <c r="J94" s="123"/>
      <c r="K94" s="51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0"/>
      <c r="B96" s="123"/>
      <c r="C96" s="123"/>
      <c r="D96" s="123"/>
      <c r="E96" s="34"/>
      <c r="F96" s="123"/>
      <c r="G96" s="123"/>
      <c r="H96" s="123"/>
      <c r="I96" s="123"/>
      <c r="J96" s="123"/>
      <c r="K96" s="124"/>
    </row>
    <row r="97" spans="1:11" ht="15">
      <c r="A97" s="49"/>
      <c r="B97" s="90"/>
      <c r="C97" s="17"/>
      <c r="D97" s="17"/>
      <c r="E97" s="410"/>
      <c r="F97" s="17"/>
      <c r="G97" s="20"/>
      <c r="H97" s="20"/>
      <c r="I97" s="20"/>
      <c r="J97" s="123"/>
      <c r="K97" s="124"/>
    </row>
    <row r="98" spans="1:11" ht="15">
      <c r="A98" s="50"/>
      <c r="B98" s="28"/>
      <c r="C98" s="28"/>
      <c r="D98" s="28"/>
      <c r="E98" s="29"/>
      <c r="F98" s="28"/>
      <c r="G98" s="29"/>
      <c r="H98" s="28"/>
      <c r="I98" s="28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63" t="s">
        <v>62</v>
      </c>
      <c r="B103" s="78"/>
      <c r="C103" s="79"/>
      <c r="D103" s="79"/>
      <c r="E103" s="81"/>
      <c r="F103" s="80"/>
      <c r="G103" s="81"/>
      <c r="H103" s="81"/>
      <c r="I103" s="79"/>
      <c r="J103" s="202"/>
      <c r="K103" s="82" t="s">
        <v>62</v>
      </c>
    </row>
  </sheetData>
  <sheetProtection password="F66E" sheet="1"/>
  <mergeCells count="4">
    <mergeCell ref="A82:B8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3" max="10" man="1"/>
    <brk id="7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8"/>
  <sheetViews>
    <sheetView showGridLines="0" zoomScale="90" zoomScaleNormal="90" workbookViewId="0" topLeftCell="A3">
      <selection activeCell="L38" sqref="L3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0" style="0" hidden="1" customWidth="1"/>
  </cols>
  <sheetData>
    <row r="1" spans="1:24" ht="47.25">
      <c r="A1" s="135"/>
      <c r="B1" s="136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6" t="s">
        <v>121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8" t="s">
        <v>76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8"/>
      <c r="L11" s="19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122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13" s="33" customFormat="1" ht="15.75" customHeight="1">
      <c r="A24" s="89" t="s">
        <v>98</v>
      </c>
      <c r="B24" s="281"/>
      <c r="C24" s="406">
        <v>43442</v>
      </c>
      <c r="D24" s="406">
        <v>43442</v>
      </c>
      <c r="E24" s="406">
        <v>43446</v>
      </c>
      <c r="F24" s="272"/>
      <c r="G24" s="272">
        <v>33315000</v>
      </c>
      <c r="H24" s="57" t="s">
        <v>9</v>
      </c>
      <c r="I24" s="57" t="s">
        <v>11</v>
      </c>
      <c r="K24" s="232"/>
      <c r="L24" s="108" t="s">
        <v>67</v>
      </c>
      <c r="M24" s="328"/>
    </row>
    <row r="25" spans="1:13" s="33" customFormat="1" ht="15.75" customHeight="1">
      <c r="A25" s="89" t="s">
        <v>105</v>
      </c>
      <c r="B25" s="281"/>
      <c r="C25" s="406">
        <v>43445</v>
      </c>
      <c r="D25" s="406">
        <v>43446</v>
      </c>
      <c r="E25" s="406">
        <v>43449</v>
      </c>
      <c r="F25" s="272"/>
      <c r="G25" s="272">
        <v>33000000</v>
      </c>
      <c r="H25" s="57" t="s">
        <v>9</v>
      </c>
      <c r="I25" s="57" t="s">
        <v>11</v>
      </c>
      <c r="K25" s="232"/>
      <c r="L25" s="108" t="s">
        <v>85</v>
      </c>
      <c r="M25" s="328"/>
    </row>
    <row r="26" spans="1:24" s="16" customFormat="1" ht="15.75" customHeight="1">
      <c r="A26" s="176"/>
      <c r="B26" s="177"/>
      <c r="C26" s="413" t="s">
        <v>33</v>
      </c>
      <c r="D26" s="403"/>
      <c r="E26" s="403"/>
      <c r="F26" s="266"/>
      <c r="G26" s="173"/>
      <c r="H26" s="174"/>
      <c r="I26" s="171"/>
      <c r="J26" s="266"/>
      <c r="K26" s="266"/>
      <c r="L26" s="26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8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8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8"/>
      <c r="C29" s="415"/>
      <c r="D29" s="293"/>
      <c r="E29" s="57"/>
      <c r="F29" s="288"/>
      <c r="G29" s="303"/>
      <c r="H29" s="93"/>
      <c r="I29" s="93"/>
      <c r="J29" s="288"/>
      <c r="K29" s="288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8"/>
      <c r="D30" s="86"/>
      <c r="E30" s="86"/>
      <c r="F30" s="232"/>
      <c r="G30" s="232"/>
      <c r="H30" s="86"/>
      <c r="I30" s="86"/>
      <c r="J30" s="232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3" t="s">
        <v>50</v>
      </c>
      <c r="D31" s="403"/>
      <c r="E31" s="403"/>
      <c r="F31" s="266"/>
      <c r="G31" s="173"/>
      <c r="H31" s="174"/>
      <c r="I31" s="171"/>
      <c r="J31" s="266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6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2"/>
      <c r="C33" s="86"/>
      <c r="D33" s="86"/>
      <c r="E33" s="417"/>
      <c r="F33" s="232"/>
      <c r="G33" s="232"/>
      <c r="H33" s="232"/>
      <c r="I33" s="232"/>
      <c r="J33" s="232"/>
      <c r="K33" s="232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3" t="s">
        <v>34</v>
      </c>
      <c r="D35" s="403"/>
      <c r="E35" s="403"/>
      <c r="F35" s="266"/>
      <c r="G35" s="173"/>
      <c r="H35" s="174"/>
      <c r="I35" s="171"/>
      <c r="J35" s="266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1"/>
      <c r="C36" s="406">
        <v>43430</v>
      </c>
      <c r="D36" s="406">
        <v>43433</v>
      </c>
      <c r="E36" s="406">
        <v>43435</v>
      </c>
      <c r="F36" s="432"/>
      <c r="G36" s="272">
        <v>35000000</v>
      </c>
      <c r="H36" s="57" t="s">
        <v>9</v>
      </c>
      <c r="I36" s="57" t="s">
        <v>96</v>
      </c>
      <c r="K36" s="232"/>
      <c r="L36" s="108" t="s">
        <v>66</v>
      </c>
      <c r="M36" s="328"/>
    </row>
    <row r="37" spans="1:13" s="33" customFormat="1" ht="15.75" customHeight="1">
      <c r="A37" s="89" t="s">
        <v>97</v>
      </c>
      <c r="B37" s="281"/>
      <c r="C37" s="406">
        <v>43437</v>
      </c>
      <c r="D37" s="406">
        <v>43438</v>
      </c>
      <c r="E37" s="406">
        <v>43439</v>
      </c>
      <c r="F37" s="432"/>
      <c r="G37" s="272">
        <v>43750000</v>
      </c>
      <c r="H37" s="57" t="s">
        <v>9</v>
      </c>
      <c r="I37" s="57" t="s">
        <v>93</v>
      </c>
      <c r="K37" s="232"/>
      <c r="L37" s="108" t="s">
        <v>108</v>
      </c>
      <c r="M37" s="328"/>
    </row>
    <row r="38" spans="1:13" s="33" customFormat="1" ht="15.75" customHeight="1">
      <c r="A38" s="89" t="s">
        <v>100</v>
      </c>
      <c r="B38" s="281"/>
      <c r="C38" s="406">
        <v>43438</v>
      </c>
      <c r="D38" s="406">
        <v>43440</v>
      </c>
      <c r="E38" s="406">
        <v>43442</v>
      </c>
      <c r="F38" s="432"/>
      <c r="G38" s="272">
        <v>80809000</v>
      </c>
      <c r="H38" s="57" t="s">
        <v>9</v>
      </c>
      <c r="I38" s="57" t="s">
        <v>11</v>
      </c>
      <c r="K38" s="232"/>
      <c r="L38" s="108" t="s">
        <v>81</v>
      </c>
      <c r="M38" s="328"/>
    </row>
    <row r="39" spans="1:13" s="33" customFormat="1" ht="15.75" customHeight="1">
      <c r="A39" s="89" t="s">
        <v>111</v>
      </c>
      <c r="B39" s="281"/>
      <c r="C39" s="406">
        <v>43445</v>
      </c>
      <c r="D39" s="406">
        <v>43445</v>
      </c>
      <c r="E39" s="406">
        <v>43447</v>
      </c>
      <c r="F39" s="432"/>
      <c r="G39" s="272">
        <v>47750000</v>
      </c>
      <c r="H39" s="57" t="s">
        <v>9</v>
      </c>
      <c r="I39" s="57" t="s">
        <v>90</v>
      </c>
      <c r="K39" s="232"/>
      <c r="L39" s="108" t="s">
        <v>66</v>
      </c>
      <c r="M39" s="328"/>
    </row>
    <row r="40" spans="1:13" s="33" customFormat="1" ht="15.75" customHeight="1">
      <c r="A40" s="89" t="s">
        <v>106</v>
      </c>
      <c r="B40" s="281"/>
      <c r="C40" s="406">
        <v>43448</v>
      </c>
      <c r="D40" s="406">
        <v>43448</v>
      </c>
      <c r="E40" s="406">
        <v>43449</v>
      </c>
      <c r="F40" s="432"/>
      <c r="G40" s="272">
        <v>25500000</v>
      </c>
      <c r="H40" s="57" t="s">
        <v>9</v>
      </c>
      <c r="I40" s="57" t="s">
        <v>107</v>
      </c>
      <c r="K40" s="232"/>
      <c r="L40" s="108" t="s">
        <v>89</v>
      </c>
      <c r="M40" s="328"/>
    </row>
    <row r="41" spans="1:24" s="60" customFormat="1" ht="12.75" customHeight="1">
      <c r="A41" s="176"/>
      <c r="B41" s="177"/>
      <c r="C41" s="413" t="s">
        <v>43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101</v>
      </c>
      <c r="B42" s="281"/>
      <c r="C42" s="406">
        <v>43433</v>
      </c>
      <c r="D42" s="406">
        <v>43434</v>
      </c>
      <c r="E42" s="406">
        <v>43437</v>
      </c>
      <c r="F42" s="432"/>
      <c r="G42" s="272">
        <v>61000000</v>
      </c>
      <c r="H42" s="57" t="s">
        <v>9</v>
      </c>
      <c r="I42" s="57" t="s">
        <v>109</v>
      </c>
      <c r="K42" s="232"/>
      <c r="L42" s="108" t="s">
        <v>102</v>
      </c>
      <c r="M42" s="328"/>
    </row>
    <row r="43" spans="1:13" s="33" customFormat="1" ht="15.75" customHeight="1">
      <c r="A43" s="89" t="s">
        <v>113</v>
      </c>
      <c r="B43" s="281"/>
      <c r="C43" s="406">
        <v>43437</v>
      </c>
      <c r="D43" s="406">
        <v>43438</v>
      </c>
      <c r="E43" s="406">
        <v>43439</v>
      </c>
      <c r="F43" s="432"/>
      <c r="G43" s="272">
        <v>15512000</v>
      </c>
      <c r="H43" s="57" t="s">
        <v>9</v>
      </c>
      <c r="I43" s="57" t="s">
        <v>93</v>
      </c>
      <c r="K43" s="232"/>
      <c r="L43" s="108" t="s">
        <v>94</v>
      </c>
      <c r="M43" s="328"/>
    </row>
    <row r="44" spans="1:13" s="33" customFormat="1" ht="15.75" customHeight="1">
      <c r="A44" s="89" t="s">
        <v>110</v>
      </c>
      <c r="B44" s="281"/>
      <c r="C44" s="406">
        <v>43448</v>
      </c>
      <c r="D44" s="406">
        <v>43448</v>
      </c>
      <c r="E44" s="406">
        <v>43450</v>
      </c>
      <c r="F44" s="432"/>
      <c r="G44" s="272">
        <v>45920000</v>
      </c>
      <c r="H44" s="57" t="s">
        <v>9</v>
      </c>
      <c r="I44" s="57" t="s">
        <v>80</v>
      </c>
      <c r="K44" s="232"/>
      <c r="L44" s="108" t="s">
        <v>74</v>
      </c>
      <c r="M44" s="328"/>
    </row>
    <row r="45" spans="1:13" s="33" customFormat="1" ht="15.75" customHeight="1">
      <c r="A45" s="89" t="s">
        <v>125</v>
      </c>
      <c r="B45" s="281"/>
      <c r="C45" s="406">
        <v>43448</v>
      </c>
      <c r="D45" s="406">
        <v>43449</v>
      </c>
      <c r="E45" s="406">
        <v>43451</v>
      </c>
      <c r="F45" s="432"/>
      <c r="G45" s="272">
        <v>10000000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13" s="33" customFormat="1" ht="15.75" customHeight="1">
      <c r="A46" s="89" t="s">
        <v>120</v>
      </c>
      <c r="B46" s="281"/>
      <c r="C46" s="406">
        <v>43448</v>
      </c>
      <c r="D46" s="406">
        <v>43450</v>
      </c>
      <c r="E46" s="406">
        <v>43452</v>
      </c>
      <c r="F46" s="432"/>
      <c r="G46" s="272">
        <v>60500000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24" s="60" customFormat="1" ht="12.75" customHeight="1">
      <c r="A47" s="176"/>
      <c r="B47" s="177"/>
      <c r="C47" s="413" t="s">
        <v>39</v>
      </c>
      <c r="D47" s="403"/>
      <c r="E47" s="403"/>
      <c r="F47" s="266"/>
      <c r="G47" s="173"/>
      <c r="H47" s="174"/>
      <c r="I47" s="171"/>
      <c r="J47" s="266"/>
      <c r="K47" s="266"/>
      <c r="L47" s="269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0" customFormat="1" ht="12.75" customHeight="1">
      <c r="A48" s="205" t="s">
        <v>64</v>
      </c>
      <c r="B48" s="130"/>
      <c r="C48" s="121"/>
      <c r="D48" s="121"/>
      <c r="E48" s="418"/>
      <c r="F48" s="130"/>
      <c r="G48" s="129"/>
      <c r="H48" s="121"/>
      <c r="I48" s="121"/>
      <c r="J48" s="232"/>
      <c r="K48" s="130"/>
      <c r="L48" s="228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61" customFormat="1" ht="15" customHeight="1">
      <c r="A49" s="176"/>
      <c r="B49" s="177"/>
      <c r="C49" s="413" t="s">
        <v>65</v>
      </c>
      <c r="D49" s="403"/>
      <c r="E49" s="403"/>
      <c r="F49" s="266"/>
      <c r="G49" s="173"/>
      <c r="H49" s="174"/>
      <c r="I49" s="171"/>
      <c r="J49" s="266"/>
      <c r="K49" s="266"/>
      <c r="L49" s="269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13" s="33" customFormat="1" ht="15.75" customHeight="1">
      <c r="A50" s="89" t="s">
        <v>95</v>
      </c>
      <c r="B50" s="281"/>
      <c r="C50" s="406">
        <v>43430</v>
      </c>
      <c r="D50" s="406">
        <v>43430</v>
      </c>
      <c r="E50" s="406">
        <v>43432</v>
      </c>
      <c r="F50" s="432"/>
      <c r="G50" s="272">
        <v>20000000</v>
      </c>
      <c r="H50" s="57" t="s">
        <v>9</v>
      </c>
      <c r="I50" s="57" t="s">
        <v>96</v>
      </c>
      <c r="K50" s="232"/>
      <c r="L50" s="108" t="s">
        <v>66</v>
      </c>
      <c r="M50" s="328"/>
    </row>
    <row r="51" spans="1:13" s="33" customFormat="1" ht="15.75" customHeight="1">
      <c r="A51" s="89" t="s">
        <v>112</v>
      </c>
      <c r="B51" s="281"/>
      <c r="C51" s="406">
        <v>43442</v>
      </c>
      <c r="D51" s="406">
        <v>43447</v>
      </c>
      <c r="E51" s="406">
        <v>43448</v>
      </c>
      <c r="F51" s="432"/>
      <c r="G51" s="272">
        <v>15212000</v>
      </c>
      <c r="H51" s="57" t="s">
        <v>9</v>
      </c>
      <c r="I51" s="57" t="s">
        <v>11</v>
      </c>
      <c r="K51" s="232"/>
      <c r="L51" s="108" t="s">
        <v>77</v>
      </c>
      <c r="M51" s="328"/>
    </row>
    <row r="52" spans="1:13" s="33" customFormat="1" ht="15.75" customHeight="1">
      <c r="A52" s="89" t="s">
        <v>106</v>
      </c>
      <c r="B52" s="281"/>
      <c r="C52" s="406">
        <v>43448</v>
      </c>
      <c r="D52" s="406">
        <v>43449</v>
      </c>
      <c r="E52" s="406">
        <v>43451</v>
      </c>
      <c r="F52" s="432"/>
      <c r="G52" s="272">
        <v>30000000</v>
      </c>
      <c r="H52" s="57" t="s">
        <v>9</v>
      </c>
      <c r="I52" s="57" t="s">
        <v>11</v>
      </c>
      <c r="K52" s="232"/>
      <c r="L52" s="108" t="s">
        <v>89</v>
      </c>
      <c r="M52" s="328"/>
    </row>
    <row r="53" spans="1:24" s="61" customFormat="1" ht="14.25" customHeight="1">
      <c r="A53" s="176"/>
      <c r="B53" s="177"/>
      <c r="C53" s="413" t="s">
        <v>17</v>
      </c>
      <c r="D53" s="403"/>
      <c r="E53" s="403"/>
      <c r="F53" s="266"/>
      <c r="G53" s="173"/>
      <c r="H53" s="174"/>
      <c r="I53" s="171"/>
      <c r="J53" s="266"/>
      <c r="K53" s="266"/>
      <c r="L53" s="269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205" t="s">
        <v>64</v>
      </c>
      <c r="B54" s="130"/>
      <c r="C54" s="121"/>
      <c r="D54" s="121"/>
      <c r="E54" s="418"/>
      <c r="F54" s="130"/>
      <c r="G54" s="129"/>
      <c r="H54" s="121"/>
      <c r="I54" s="121"/>
      <c r="J54" s="232"/>
      <c r="K54" s="130"/>
      <c r="L54" s="228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176"/>
      <c r="B55" s="177"/>
      <c r="C55" s="413" t="s">
        <v>72</v>
      </c>
      <c r="D55" s="403"/>
      <c r="E55" s="403"/>
      <c r="F55" s="266"/>
      <c r="G55" s="173"/>
      <c r="H55" s="174"/>
      <c r="I55" s="171"/>
      <c r="J55" s="266"/>
      <c r="K55" s="266"/>
      <c r="L55" s="269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113</v>
      </c>
      <c r="B56" s="281"/>
      <c r="C56" s="406">
        <v>43437</v>
      </c>
      <c r="D56" s="406">
        <v>43437</v>
      </c>
      <c r="E56" s="406">
        <v>43438</v>
      </c>
      <c r="F56" s="432"/>
      <c r="G56" s="272">
        <v>32888000</v>
      </c>
      <c r="H56" s="57" t="s">
        <v>9</v>
      </c>
      <c r="I56" s="57" t="s">
        <v>93</v>
      </c>
      <c r="K56" s="232"/>
      <c r="L56" s="108" t="s">
        <v>94</v>
      </c>
      <c r="M56" s="328"/>
    </row>
    <row r="57" spans="1:13" s="33" customFormat="1" ht="15.75" customHeight="1">
      <c r="A57" s="89" t="s">
        <v>103</v>
      </c>
      <c r="B57" s="281"/>
      <c r="C57" s="406">
        <v>43444</v>
      </c>
      <c r="D57" s="406">
        <v>43445</v>
      </c>
      <c r="E57" s="406">
        <v>43447</v>
      </c>
      <c r="F57" s="432"/>
      <c r="G57" s="272">
        <v>43800000</v>
      </c>
      <c r="H57" s="57" t="s">
        <v>9</v>
      </c>
      <c r="I57" s="57" t="s">
        <v>114</v>
      </c>
      <c r="K57" s="232"/>
      <c r="L57" s="108" t="s">
        <v>66</v>
      </c>
      <c r="M57" s="328"/>
    </row>
    <row r="58" spans="1:13" s="33" customFormat="1" ht="15.75" customHeight="1">
      <c r="A58" s="89" t="s">
        <v>112</v>
      </c>
      <c r="B58" s="281"/>
      <c r="C58" s="406">
        <v>43442</v>
      </c>
      <c r="D58" s="406">
        <v>43444</v>
      </c>
      <c r="E58" s="406">
        <v>43447</v>
      </c>
      <c r="F58" s="432"/>
      <c r="G58" s="272">
        <v>39488000</v>
      </c>
      <c r="H58" s="57" t="s">
        <v>9</v>
      </c>
      <c r="I58" s="57" t="s">
        <v>11</v>
      </c>
      <c r="K58" s="232"/>
      <c r="L58" s="108" t="s">
        <v>77</v>
      </c>
      <c r="M58" s="328"/>
    </row>
    <row r="59" spans="1:24" s="61" customFormat="1" ht="15">
      <c r="A59" s="176"/>
      <c r="B59" s="177"/>
      <c r="C59" s="413" t="s">
        <v>19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34" t="s">
        <v>64</v>
      </c>
      <c r="B60" s="385"/>
      <c r="C60" s="419"/>
      <c r="D60" s="419"/>
      <c r="E60" s="420"/>
      <c r="F60" s="161"/>
      <c r="G60" s="161"/>
      <c r="H60" s="161"/>
      <c r="I60" s="161"/>
      <c r="J60" s="161"/>
      <c r="K60" s="161"/>
      <c r="L60" s="16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34"/>
      <c r="B61" s="385"/>
      <c r="C61" s="419"/>
      <c r="D61" s="419"/>
      <c r="E61" s="420"/>
      <c r="F61" s="161"/>
      <c r="G61" s="161"/>
      <c r="H61" s="161"/>
      <c r="I61" s="161"/>
      <c r="J61" s="161"/>
      <c r="K61" s="161"/>
      <c r="L61" s="16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89"/>
      <c r="B62" s="175" t="s">
        <v>41</v>
      </c>
      <c r="C62" s="258"/>
      <c r="D62" s="86"/>
      <c r="E62" s="86"/>
      <c r="F62" s="232"/>
      <c r="G62" s="232"/>
      <c r="H62" s="86"/>
      <c r="I62" s="86"/>
      <c r="J62" s="232"/>
      <c r="K62" s="164"/>
      <c r="L62" s="19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76"/>
      <c r="B63" s="170"/>
      <c r="C63" s="413" t="s">
        <v>20</v>
      </c>
      <c r="D63" s="403"/>
      <c r="E63" s="403"/>
      <c r="F63" s="266"/>
      <c r="G63" s="173"/>
      <c r="H63" s="174"/>
      <c r="I63" s="171"/>
      <c r="J63" s="266"/>
      <c r="K63" s="193"/>
      <c r="L63" s="22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123</v>
      </c>
      <c r="B64" s="281"/>
      <c r="C64" s="406">
        <v>43440</v>
      </c>
      <c r="D64" s="406">
        <v>43445</v>
      </c>
      <c r="E64" s="406">
        <v>43447</v>
      </c>
      <c r="F64" s="432"/>
      <c r="G64" s="272">
        <v>22790000</v>
      </c>
      <c r="H64" s="57" t="s">
        <v>9</v>
      </c>
      <c r="I64" s="57" t="s">
        <v>11</v>
      </c>
      <c r="K64" s="232"/>
      <c r="L64" s="108" t="s">
        <v>67</v>
      </c>
      <c r="M64" s="328"/>
    </row>
    <row r="65" spans="1:13" s="33" customFormat="1" ht="15.75" customHeight="1">
      <c r="A65" s="89" t="s">
        <v>118</v>
      </c>
      <c r="B65" s="281"/>
      <c r="C65" s="406">
        <v>43446</v>
      </c>
      <c r="D65" s="406">
        <v>43447</v>
      </c>
      <c r="E65" s="406">
        <v>43451</v>
      </c>
      <c r="F65" s="432"/>
      <c r="G65" s="272">
        <v>47250000</v>
      </c>
      <c r="H65" s="57" t="s">
        <v>9</v>
      </c>
      <c r="I65" s="57" t="s">
        <v>87</v>
      </c>
      <c r="K65" s="232"/>
      <c r="L65" s="108" t="s">
        <v>74</v>
      </c>
      <c r="M65" s="328"/>
    </row>
    <row r="66" spans="1:24" s="61" customFormat="1" ht="15" customHeight="1">
      <c r="A66" s="176"/>
      <c r="B66" s="177"/>
      <c r="C66" s="413" t="s">
        <v>21</v>
      </c>
      <c r="D66" s="403"/>
      <c r="E66" s="403"/>
      <c r="F66" s="266"/>
      <c r="G66" s="173"/>
      <c r="H66" s="174"/>
      <c r="I66" s="171"/>
      <c r="J66" s="266"/>
      <c r="K66" s="266"/>
      <c r="L66" s="269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99</v>
      </c>
      <c r="B67" s="281"/>
      <c r="C67" s="406">
        <v>43433</v>
      </c>
      <c r="D67" s="406">
        <v>43435</v>
      </c>
      <c r="E67" s="406">
        <v>43437</v>
      </c>
      <c r="F67" s="428"/>
      <c r="G67" s="272">
        <v>32200000</v>
      </c>
      <c r="H67" s="57" t="s">
        <v>9</v>
      </c>
      <c r="I67" s="57" t="s">
        <v>117</v>
      </c>
      <c r="K67" s="232"/>
      <c r="L67" s="108" t="s">
        <v>77</v>
      </c>
      <c r="M67" s="328"/>
    </row>
    <row r="68" spans="1:13" s="33" customFormat="1" ht="15.75" customHeight="1">
      <c r="A68" s="89" t="s">
        <v>124</v>
      </c>
      <c r="B68" s="281"/>
      <c r="C68" s="406">
        <v>43440</v>
      </c>
      <c r="D68" s="406">
        <v>43441</v>
      </c>
      <c r="E68" s="406">
        <v>43442</v>
      </c>
      <c r="F68" s="428"/>
      <c r="G68" s="272">
        <v>21210000</v>
      </c>
      <c r="H68" s="57" t="s">
        <v>9</v>
      </c>
      <c r="I68" s="57" t="s">
        <v>11</v>
      </c>
      <c r="K68" s="232"/>
      <c r="L68" s="108" t="s">
        <v>67</v>
      </c>
      <c r="M68" s="328"/>
    </row>
    <row r="69" spans="1:13" s="33" customFormat="1" ht="15.75" customHeight="1">
      <c r="A69" s="89" t="s">
        <v>115</v>
      </c>
      <c r="B69" s="281"/>
      <c r="C69" s="406">
        <v>43448</v>
      </c>
      <c r="D69" s="406">
        <v>43448</v>
      </c>
      <c r="E69" s="406">
        <v>43449</v>
      </c>
      <c r="F69" s="432"/>
      <c r="G69" s="272">
        <v>26600000</v>
      </c>
      <c r="H69" s="57" t="s">
        <v>9</v>
      </c>
      <c r="I69" s="57" t="s">
        <v>87</v>
      </c>
      <c r="K69" s="232"/>
      <c r="L69" s="108" t="s">
        <v>77</v>
      </c>
      <c r="M69" s="328"/>
    </row>
    <row r="70" spans="1:24" s="61" customFormat="1" ht="15">
      <c r="A70" s="176"/>
      <c r="B70" s="177"/>
      <c r="C70" s="413" t="s">
        <v>58</v>
      </c>
      <c r="D70" s="403"/>
      <c r="E70" s="403"/>
      <c r="F70" s="266"/>
      <c r="G70" s="173"/>
      <c r="H70" s="174"/>
      <c r="I70" s="171"/>
      <c r="J70" s="266"/>
      <c r="K70" s="266"/>
      <c r="L70" s="269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34" t="s">
        <v>64</v>
      </c>
      <c r="B71" s="232"/>
      <c r="C71" s="421"/>
      <c r="D71" s="14"/>
      <c r="E71" s="14"/>
      <c r="F71" s="232"/>
      <c r="G71" s="95"/>
      <c r="H71" s="14"/>
      <c r="I71" s="97"/>
      <c r="J71" s="293"/>
      <c r="K71" s="232"/>
      <c r="L71" s="19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6"/>
      <c r="B72" s="177"/>
      <c r="C72" s="413" t="s">
        <v>22</v>
      </c>
      <c r="D72" s="403"/>
      <c r="E72" s="403"/>
      <c r="F72" s="266"/>
      <c r="G72" s="173"/>
      <c r="H72" s="174"/>
      <c r="I72" s="171"/>
      <c r="J72" s="266"/>
      <c r="K72" s="266"/>
      <c r="L72" s="269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61" customFormat="1" ht="15" customHeight="1">
      <c r="A73" s="134" t="s">
        <v>64</v>
      </c>
      <c r="B73" s="232"/>
      <c r="C73" s="414"/>
      <c r="D73" s="404"/>
      <c r="E73" s="404"/>
      <c r="F73" s="95"/>
      <c r="G73" s="95"/>
      <c r="H73" s="14"/>
      <c r="I73" s="97"/>
      <c r="J73" s="123"/>
      <c r="K73" s="301"/>
      <c r="L73" s="231"/>
      <c r="M73" s="275"/>
    </row>
    <row r="74" spans="1:24" ht="15" customHeight="1">
      <c r="A74" s="176"/>
      <c r="B74" s="177"/>
      <c r="C74" s="413" t="s">
        <v>51</v>
      </c>
      <c r="D74" s="403"/>
      <c r="E74" s="403"/>
      <c r="F74" s="266"/>
      <c r="G74" s="173"/>
      <c r="H74" s="174"/>
      <c r="I74" s="171"/>
      <c r="J74" s="266"/>
      <c r="K74" s="225"/>
      <c r="L74" s="207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2"/>
      <c r="C75" s="414"/>
      <c r="D75" s="404"/>
      <c r="E75" s="404"/>
      <c r="F75" s="95"/>
      <c r="G75" s="95"/>
      <c r="H75" s="14"/>
      <c r="I75" s="97"/>
      <c r="J75" s="123"/>
      <c r="K75" s="226"/>
      <c r="L75" s="20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76"/>
      <c r="B76" s="177"/>
      <c r="C76" s="413" t="s">
        <v>35</v>
      </c>
      <c r="D76" s="403"/>
      <c r="E76" s="403"/>
      <c r="F76" s="266"/>
      <c r="G76" s="173"/>
      <c r="H76" s="174"/>
      <c r="I76" s="171"/>
      <c r="J76" s="266"/>
      <c r="K76" s="266"/>
      <c r="L76" s="207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" customHeight="1">
      <c r="A77" s="134" t="s">
        <v>64</v>
      </c>
      <c r="B77" s="232"/>
      <c r="C77" s="414"/>
      <c r="D77" s="404"/>
      <c r="E77" s="404"/>
      <c r="F77" s="95"/>
      <c r="G77" s="95"/>
      <c r="H77" s="14"/>
      <c r="I77" s="97"/>
      <c r="J77" s="123"/>
      <c r="K77" s="301"/>
      <c r="L77" s="231"/>
      <c r="M77" s="159"/>
    </row>
    <row r="78" spans="1:24" s="61" customFormat="1" ht="15" customHeight="1">
      <c r="A78" s="176"/>
      <c r="B78" s="177"/>
      <c r="C78" s="413" t="s">
        <v>79</v>
      </c>
      <c r="D78" s="403"/>
      <c r="E78" s="403"/>
      <c r="F78" s="266"/>
      <c r="G78" s="173"/>
      <c r="H78" s="174"/>
      <c r="I78" s="171"/>
      <c r="J78" s="266"/>
      <c r="K78" s="266"/>
      <c r="L78" s="26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13" s="401" customFormat="1" ht="15" customHeight="1">
      <c r="A79" s="149" t="s">
        <v>64</v>
      </c>
      <c r="B79" s="235"/>
      <c r="C79" s="422"/>
      <c r="D79" s="404"/>
      <c r="E79" s="404"/>
      <c r="F79" s="294"/>
      <c r="H79" s="14"/>
      <c r="I79" s="293"/>
      <c r="J79" s="235"/>
      <c r="K79" s="235"/>
      <c r="L79" s="108"/>
      <c r="M79" s="275"/>
    </row>
    <row r="80" spans="1:24" ht="15" customHeight="1">
      <c r="A80" s="176"/>
      <c r="B80" s="177"/>
      <c r="C80" s="413" t="s">
        <v>36</v>
      </c>
      <c r="D80" s="403"/>
      <c r="E80" s="403"/>
      <c r="F80" s="266"/>
      <c r="G80" s="173"/>
      <c r="H80" s="174"/>
      <c r="I80" s="171"/>
      <c r="J80" s="266"/>
      <c r="K80" s="266"/>
      <c r="L80" s="26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34" t="s">
        <v>64</v>
      </c>
      <c r="B81" s="15"/>
      <c r="C81" s="14"/>
      <c r="D81" s="423"/>
      <c r="E81" s="14"/>
      <c r="F81" s="95"/>
      <c r="G81" s="18"/>
      <c r="H81" s="14"/>
      <c r="I81" s="14"/>
      <c r="J81" s="232"/>
      <c r="K81" s="232"/>
      <c r="L81" s="11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76"/>
      <c r="B82" s="177"/>
      <c r="C82" s="413" t="s">
        <v>37</v>
      </c>
      <c r="D82" s="403"/>
      <c r="E82" s="403"/>
      <c r="F82" s="266"/>
      <c r="G82" s="173"/>
      <c r="H82" s="174"/>
      <c r="I82" s="171"/>
      <c r="J82" s="266"/>
      <c r="K82" s="266"/>
      <c r="L82" s="26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34" t="s">
        <v>64</v>
      </c>
      <c r="B83" s="232"/>
      <c r="C83" s="86"/>
      <c r="D83" s="86"/>
      <c r="E83" s="417"/>
      <c r="F83" s="232"/>
      <c r="G83" s="232"/>
      <c r="H83" s="232"/>
      <c r="I83" s="232"/>
      <c r="J83" s="232"/>
      <c r="K83" s="232"/>
      <c r="L83" s="127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76"/>
      <c r="B84" s="177"/>
      <c r="C84" s="413" t="s">
        <v>38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232"/>
      <c r="C85" s="86"/>
      <c r="D85" s="86"/>
      <c r="E85" s="417"/>
      <c r="F85" s="232"/>
      <c r="G85" s="232"/>
      <c r="H85" s="232"/>
      <c r="I85" s="232"/>
      <c r="J85" s="232"/>
      <c r="K85" s="232"/>
      <c r="L85" s="10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3" t="s">
        <v>23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61" customFormat="1" ht="15" customHeight="1">
      <c r="A87" s="134" t="s">
        <v>64</v>
      </c>
      <c r="B87" s="232"/>
      <c r="C87" s="414"/>
      <c r="D87" s="404"/>
      <c r="E87" s="404"/>
      <c r="F87" s="95"/>
      <c r="G87" s="95"/>
      <c r="H87" s="14"/>
      <c r="I87" s="97"/>
      <c r="J87" s="123"/>
      <c r="K87" s="301"/>
      <c r="L87" s="231"/>
      <c r="M87" s="275"/>
    </row>
    <row r="88" spans="1:24" ht="15" customHeight="1">
      <c r="A88" s="163"/>
      <c r="B88" s="116"/>
      <c r="C88" s="424"/>
      <c r="D88" s="424"/>
      <c r="E88" s="424"/>
      <c r="F88" s="223"/>
      <c r="G88" s="116"/>
      <c r="H88" s="116"/>
      <c r="I88" s="116"/>
      <c r="J88" s="116"/>
      <c r="K88" s="202"/>
      <c r="L88" s="20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ht="15" customHeight="1">
      <c r="L177"/>
    </row>
    <row r="178" ht="15" customHeight="1">
      <c r="L178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2018-12-19T18:30:13Z</dcterms:modified>
  <cp:category/>
  <cp:version/>
  <cp:contentType/>
  <cp:contentStatus/>
</cp:coreProperties>
</file>