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'BULK'!$A$1:$K$126</definedName>
    <definedName name="_xlnm.Print_Area" localSheetId="0">'LINEUP'!$A$1:$K$146</definedName>
    <definedName name="_xlnm.Print_Area" localSheetId="3">'Partial Recap'!$A$1:$L$101</definedName>
  </definedNames>
  <calcPr fullCalcOnLoad="1"/>
</workbook>
</file>

<file path=xl/sharedStrings.xml><?xml version="1.0" encoding="utf-8"?>
<sst xmlns="http://schemas.openxmlformats.org/spreadsheetml/2006/main" count="816" uniqueCount="190">
  <si>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</si>
  <si>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</si>
  <si>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</si>
  <si>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</si>
  <si>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</si>
  <si>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</si>
  <si>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</si>
  <si>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</si>
  <si>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</si>
  <si>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</si>
  <si>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</si>
  <si>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</si>
  <si>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</si>
  <si>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</si>
  <si>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</si>
  <si>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</si>
  <si>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</si>
  <si>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</si>
  <si>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</si>
  <si>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</si>
  <si>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</si>
  <si>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</si>
  <si>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</si>
  <si>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</si>
  <si>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</si>
  <si>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</si>
  <si>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</si>
  <si>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</si>
  <si>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</si>
  <si>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</si>
  <si>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</si>
  <si>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</si>
  <si>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</si>
  <si>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</si>
  <si>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</si>
  <si>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</si>
  <si>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</si>
  <si>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</si>
  <si>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</si>
  <si>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</si>
  <si>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</si>
  <si>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</si>
  <si>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</si>
  <si>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</si>
  <si>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</si>
  <si>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</si>
  <si>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</si>
  <si>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</si>
  <si>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</si>
  <si>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</si>
  <si>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</si>
  <si>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</si>
  <si>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</si>
  <si>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</si>
  <si>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</si>
  <si>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</si>
  <si>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</si>
  <si>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</si>
  <si>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</si>
  <si>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</si>
  <si>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</si>
  <si>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</si>
  <si>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</si>
  <si>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</si>
  <si>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</si>
  <si>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</si>
  <si>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</si>
  <si>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</si>
  <si>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</si>
  <si>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</si>
  <si>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</si>
  <si>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</si>
  <si>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</si>
  <si>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</si>
  <si>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</si>
  <si>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</si>
  <si>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</si>
  <si>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</si>
  <si>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</si>
  <si>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</si>
  <si>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</si>
  <si>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</si>
  <si>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</si>
  <si>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</si>
  <si>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</si>
  <si>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</si>
  <si>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</si>
  <si>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</si>
  <si>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</si>
  <si>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</si>
  <si>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SOLAR</t>
  </si>
  <si>
    <t>CHITTAGONG, BANGLADESH</t>
  </si>
  <si>
    <t>COFCO</t>
  </si>
  <si>
    <t>JEDDAH, ARABIA SAUDITA</t>
  </si>
  <si>
    <t>LAGOS, NIGERIA</t>
  </si>
  <si>
    <t>IMABARI QUEEN</t>
  </si>
  <si>
    <t>YUAN NA HAI</t>
  </si>
  <si>
    <t>JEDDAH, SAUDI ARABIA</t>
  </si>
  <si>
    <t>SANTORINI</t>
  </si>
  <si>
    <t>BIZERTE, TUNISIA</t>
  </si>
  <si>
    <t>BAKARA</t>
  </si>
  <si>
    <t>GENCO NORMANDY</t>
  </si>
  <si>
    <t>SOSTAR</t>
  </si>
  <si>
    <t>CAPE</t>
  </si>
  <si>
    <t>TUO FU 6</t>
  </si>
  <si>
    <t>GRETKE OLDENDORFF</t>
  </si>
  <si>
    <t>TAI PROFIT</t>
  </si>
  <si>
    <t>QUEBEC AND TORONTO, CANADA</t>
  </si>
  <si>
    <t>UNI BLOSSOM</t>
  </si>
  <si>
    <t>STAR ZETA</t>
  </si>
  <si>
    <t>HAI JI</t>
  </si>
  <si>
    <t>ANGLO BARINTHUS</t>
  </si>
  <si>
    <t>NAESS ABSOLUTE</t>
  </si>
  <si>
    <t>YANGTZE HAPPINES</t>
  </si>
  <si>
    <t>V FULMAR</t>
  </si>
  <si>
    <t>PUGET SOUND</t>
  </si>
  <si>
    <t>PORT KLANG, MALAYSIA</t>
  </si>
  <si>
    <t>LILY OLDENDORFF</t>
  </si>
  <si>
    <t>DALIAN, CHINA</t>
  </si>
  <si>
    <t>FU XING HAI</t>
  </si>
  <si>
    <t>PACIFIC TALENT</t>
  </si>
  <si>
    <t>YUAN AN HAI</t>
  </si>
  <si>
    <t>DORADO</t>
  </si>
  <si>
    <t>MAINA</t>
  </si>
  <si>
    <t>AFROS</t>
  </si>
  <si>
    <t>GRAND MARAIS</t>
  </si>
  <si>
    <t>ANTEI INTERNATIONAL</t>
  </si>
  <si>
    <t>WILTON</t>
  </si>
  <si>
    <t>SALEEF, YEMEN</t>
  </si>
  <si>
    <t>MIDSTAR</t>
  </si>
  <si>
    <t>MALAYSIA</t>
  </si>
  <si>
    <t>BANGLADESH</t>
  </si>
  <si>
    <t>ALINDA</t>
  </si>
  <si>
    <t>TUNISIA</t>
  </si>
  <si>
    <t>OCEAN BAO</t>
  </si>
  <si>
    <t>STAR LYRA</t>
  </si>
  <si>
    <t>BULK COSTA RICA</t>
  </si>
  <si>
    <t>GIORGAKIS</t>
  </si>
  <si>
    <t>BEJAIA, ARGELIA</t>
  </si>
  <si>
    <t>SFL SPEV</t>
  </si>
  <si>
    <t>THREE RIVERS</t>
  </si>
  <si>
    <t>AGROCORP</t>
  </si>
  <si>
    <t>GLENCORE</t>
  </si>
  <si>
    <t>TRANS OCEANIC</t>
  </si>
  <si>
    <t>HINASE</t>
  </si>
  <si>
    <t>BLUEBILL</t>
  </si>
  <si>
    <t>ALGERIA</t>
  </si>
  <si>
    <t>CANADA</t>
  </si>
  <si>
    <t>AUGUST 2018</t>
  </si>
  <si>
    <t>GEORGIA</t>
  </si>
  <si>
    <t>SOUTH AFRICA</t>
  </si>
  <si>
    <t>EASTERN CAPE</t>
  </si>
  <si>
    <t>BALTIC BREEZE</t>
  </si>
  <si>
    <t>EDF&amp;FMAN</t>
  </si>
  <si>
    <t>LADY LARA</t>
  </si>
  <si>
    <t xml:space="preserve">MEL VISION </t>
  </si>
  <si>
    <t>MEL VISION</t>
  </si>
  <si>
    <t>JAL KUMUD</t>
  </si>
  <si>
    <t>GLEAMSTAR</t>
  </si>
  <si>
    <t>DACC ADRIATICO</t>
  </si>
  <si>
    <t>OLYMPIC PEGASUS</t>
  </si>
  <si>
    <t>RB LISA</t>
  </si>
  <si>
    <t>HTC DELTA</t>
  </si>
  <si>
    <t>ADIRONDECK</t>
  </si>
  <si>
    <t>ANDROMACHE</t>
  </si>
  <si>
    <t>SPAR LYRA</t>
  </si>
  <si>
    <t>AVRA I</t>
  </si>
  <si>
    <t>ADELINA</t>
  </si>
  <si>
    <t>SAKIZAYA BRAVE</t>
  </si>
  <si>
    <t>SBI HERA</t>
  </si>
  <si>
    <t>SPAIN</t>
  </si>
  <si>
    <t>ED &amp; F MAN</t>
  </si>
  <si>
    <t>SUGAR LINE UP edition 29.08.2018</t>
  </si>
  <si>
    <t>KOCIEWE</t>
  </si>
  <si>
    <t xml:space="preserve">LUMINOUS NOVA </t>
  </si>
  <si>
    <t>AFRICAN HARRIER</t>
  </si>
  <si>
    <t xml:space="preserve">FEDERAL SABLE </t>
  </si>
  <si>
    <t>PACIFIC BLESS</t>
  </si>
  <si>
    <t>BAYUQUAN, CHINA</t>
  </si>
  <si>
    <t>KING ISLAND</t>
  </si>
  <si>
    <t>UMM QSAR, IRAQ</t>
  </si>
  <si>
    <t>SOTIRA</t>
  </si>
  <si>
    <t>LEON OCEAN</t>
  </si>
  <si>
    <t>DEFIANT</t>
  </si>
  <si>
    <t>BRILLIANT JOURNEY</t>
  </si>
  <si>
    <t>TOXOTIS</t>
  </si>
  <si>
    <t>ED&amp;FMAN</t>
  </si>
  <si>
    <t>SANTY</t>
  </si>
  <si>
    <t>NOM UK</t>
  </si>
  <si>
    <t>WILLIAMS BRAZIL SUGAR LINE UP EDITION 29.08.2018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</si>
</sst>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4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9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6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7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0" fontId="86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9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2" fillId="0" borderId="0" xfId="57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6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3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49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4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9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4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5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0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4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3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100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6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1" fillId="0" borderId="0" xfId="50" applyFont="1" applyFill="1" applyBorder="1">
      <alignment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LINEUP!$A$132:$A$135</c:f>
              <c:strCache/>
            </c:strRef>
          </c:cat>
          <c:val>
            <c:numRef>
              <c:f>LINEUP!$B$132:$B$135</c:f>
              <c:numCache/>
            </c:numRef>
          </c:val>
          <c:shape val="cylinder"/>
        </c:ser>
        <c:overlap val="100"/>
        <c:shape val="cylinder"/>
        <c:axId val="39283228"/>
        <c:axId val="40919917"/>
      </c:bar3DChart>
      <c:catAx>
        <c:axId val="3928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19917"/>
        <c:crosses val="autoZero"/>
        <c:auto val="1"/>
        <c:lblOffset val="100"/>
        <c:tickLblSkip val="1"/>
        <c:noMultiLvlLbl val="0"/>
      </c:catAx>
      <c:valAx>
        <c:axId val="40919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832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LINEUP!$A$115:$A$119</c:f>
              <c:strCache/>
            </c:strRef>
          </c:cat>
          <c:val>
            <c:numRef>
              <c:f>LINEUP!$B$115:$B$119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62196874"/>
        <c:axId val="3252995"/>
      </c:bar3DChart>
      <c:catAx>
        <c:axId val="62196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2995"/>
        <c:crosses val="autoZero"/>
        <c:auto val="1"/>
        <c:lblOffset val="100"/>
        <c:tickLblSkip val="1"/>
        <c:noMultiLvlLbl val="0"/>
      </c:catAx>
      <c:valAx>
        <c:axId val="3252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96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BULK!$A$106:$A$109</c:f>
              <c:strCache/>
            </c:strRef>
          </c:cat>
          <c:val>
            <c:numRef>
              <c:f>BULK!$B$106:$B$109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130</xdr:row>
      <xdr:rowOff>19050</xdr:rowOff>
    </xdr:from>
    <xdr:to>
      <xdr:col>10</xdr:col>
      <xdr:colOff>104775</xdr:colOff>
      <xdr:row>145</xdr:row>
      <xdr:rowOff>19050</xdr:rowOff>
    </xdr:to>
    <xdr:graphicFrame>
      <xdr:nvGraphicFramePr>
        <xdr:cNvPr id="2" name="Gráfico 7"/>
        <xdr:cNvGraphicFramePr/>
      </xdr:nvGraphicFramePr>
      <xdr:xfrm>
        <a:off x="2409825" y="262128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112</xdr:row>
      <xdr:rowOff>38100</xdr:rowOff>
    </xdr:from>
    <xdr:to>
      <xdr:col>10</xdr:col>
      <xdr:colOff>133350</xdr:colOff>
      <xdr:row>128</xdr:row>
      <xdr:rowOff>123825</xdr:rowOff>
    </xdr:to>
    <xdr:graphicFrame>
      <xdr:nvGraphicFramePr>
        <xdr:cNvPr id="3" name="Gráfico 6"/>
        <xdr:cNvGraphicFramePr/>
      </xdr:nvGraphicFramePr>
      <xdr:xfrm>
        <a:off x="2428875" y="228028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103</xdr:row>
      <xdr:rowOff>171450</xdr:rowOff>
    </xdr:from>
    <xdr:to>
      <xdr:col>9</xdr:col>
      <xdr:colOff>419100</xdr:colOff>
      <xdr:row>118</xdr:row>
      <xdr:rowOff>161925</xdr:rowOff>
    </xdr:to>
    <xdr:graphicFrame>
      <xdr:nvGraphicFramePr>
        <xdr:cNvPr id="2" name="Gráfico 13"/>
        <xdr:cNvGraphicFramePr/>
      </xdr:nvGraphicFramePr>
      <xdr:xfrm>
        <a:off x="2590800" y="211074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showGridLines="0" tabSelected="1" zoomScaleSheetLayoutView="80" workbookViewId="0" topLeftCell="A1">
      <selection activeCell="B14" sqref="B14"/>
    </sheetView>
  </sheetViews>
  <sheetFormatPr defaultColWidth="17.28125" defaultRowHeight="15"/>
  <cols>
    <col min="1" max="1" width="17.28125" style="387" customWidth="1"/>
    <col min="2" max="2" width="12.00390625" style="239" customWidth="1"/>
    <col min="3" max="4" width="7.00390625" style="239" customWidth="1"/>
    <col min="5" max="5" width="7.28125" style="239" customWidth="1"/>
    <col min="6" max="6" width="12.57421875" style="239" bestFit="1" customWidth="1"/>
    <col min="7" max="7" width="13.421875" style="239" customWidth="1"/>
    <col min="8" max="8" width="9.421875" style="239" customWidth="1"/>
    <col min="9" max="9" width="31.57421875" style="239" customWidth="1"/>
    <col min="10" max="10" width="14.8515625" style="239" bestFit="1" customWidth="1"/>
    <col min="11" max="11" width="7.8515625" style="239" bestFit="1" customWidth="1"/>
    <col min="12" max="12" width="11.421875" style="331" customWidth="1"/>
    <col min="13" max="16384" width="17.28125" style="239" customWidth="1"/>
  </cols>
  <sheetData>
    <row r="1" spans="1:13" ht="47.25">
      <c r="A1" s="236"/>
      <c r="B1" s="237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64"/>
      <c r="M1" s="238"/>
    </row>
    <row r="2" spans="1:13" ht="26.25">
      <c r="A2" s="240"/>
      <c r="B2" s="241"/>
      <c r="C2" s="440" t="s">
        <v>172</v>
      </c>
      <c r="D2" s="441"/>
      <c r="E2" s="441"/>
      <c r="F2" s="441"/>
      <c r="G2" s="441"/>
      <c r="H2" s="441"/>
      <c r="I2" s="441"/>
      <c r="J2" s="441"/>
      <c r="K2" s="442"/>
      <c r="L2" s="464"/>
      <c r="M2" s="238"/>
    </row>
    <row r="3" spans="1:13" ht="15">
      <c r="A3" s="240"/>
      <c r="B3" s="241"/>
      <c r="C3" s="443" t="s">
        <v>77</v>
      </c>
      <c r="D3" s="444"/>
      <c r="E3" s="444"/>
      <c r="F3" s="444"/>
      <c r="G3" s="444"/>
      <c r="H3" s="444"/>
      <c r="I3" s="444"/>
      <c r="J3" s="444"/>
      <c r="K3" s="445"/>
      <c r="L3" s="464"/>
      <c r="M3" s="238"/>
    </row>
    <row r="4" spans="1:13" ht="34.5">
      <c r="A4" s="240"/>
      <c r="B4" s="241"/>
      <c r="C4" s="242"/>
      <c r="D4" s="243"/>
      <c r="E4" s="243"/>
      <c r="F4" s="244"/>
      <c r="G4" s="245"/>
      <c r="H4" s="246"/>
      <c r="I4" s="241"/>
      <c r="J4" s="241"/>
      <c r="K4" s="247"/>
      <c r="L4" s="464"/>
      <c r="M4" s="238"/>
    </row>
    <row r="5" spans="1:13" ht="18">
      <c r="A5" s="240"/>
      <c r="B5" s="241"/>
      <c r="C5" s="241"/>
      <c r="D5" s="241"/>
      <c r="E5" s="248"/>
      <c r="F5" s="241"/>
      <c r="G5" s="249"/>
      <c r="H5" s="246"/>
      <c r="I5" s="241"/>
      <c r="J5" s="241"/>
      <c r="K5" s="247"/>
      <c r="L5" s="464"/>
      <c r="M5" s="238"/>
    </row>
    <row r="6" spans="1:13" ht="15">
      <c r="A6" s="167" t="s">
        <v>0</v>
      </c>
      <c r="B6" s="251"/>
      <c r="C6" s="169" t="s">
        <v>1</v>
      </c>
      <c r="D6" s="169" t="s">
        <v>2</v>
      </c>
      <c r="E6" s="252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3"/>
      <c r="L6" s="464"/>
      <c r="M6" s="238"/>
    </row>
    <row r="7" spans="1:13" ht="15">
      <c r="A7" s="254"/>
      <c r="B7" s="255"/>
      <c r="C7" s="255"/>
      <c r="D7" s="255"/>
      <c r="E7" s="255"/>
      <c r="F7" s="255"/>
      <c r="G7" s="255"/>
      <c r="H7" s="256"/>
      <c r="I7" s="256"/>
      <c r="J7" s="255"/>
      <c r="K7" s="257"/>
      <c r="L7" s="283"/>
      <c r="M7" s="238"/>
    </row>
    <row r="8" spans="1:13" ht="15">
      <c r="A8" s="259"/>
      <c r="B8" s="260" t="s">
        <v>45</v>
      </c>
      <c r="C8" s="261"/>
      <c r="D8" s="388"/>
      <c r="E8" s="388"/>
      <c r="F8" s="388"/>
      <c r="G8" s="388"/>
      <c r="H8" s="263"/>
      <c r="I8" s="263"/>
      <c r="J8" s="388"/>
      <c r="K8" s="389"/>
      <c r="L8" s="283"/>
      <c r="M8" s="265"/>
    </row>
    <row r="9" spans="1:14" ht="15">
      <c r="A9" s="266"/>
      <c r="B9" s="267"/>
      <c r="C9" s="268" t="s">
        <v>74</v>
      </c>
      <c r="D9" s="269"/>
      <c r="E9" s="269"/>
      <c r="F9" s="269"/>
      <c r="G9" s="270" t="s">
        <v>57</v>
      </c>
      <c r="H9" s="175">
        <v>0</v>
      </c>
      <c r="I9" s="172" t="s">
        <v>56</v>
      </c>
      <c r="J9" s="269"/>
      <c r="K9" s="272" t="s">
        <v>44</v>
      </c>
      <c r="L9" s="283"/>
      <c r="M9" s="265"/>
      <c r="N9" s="258"/>
    </row>
    <row r="10" spans="1:13" s="282" customFormat="1" ht="15.75" customHeight="1">
      <c r="A10" s="165" t="s">
        <v>149</v>
      </c>
      <c r="B10" s="284"/>
      <c r="C10" s="273">
        <v>43344</v>
      </c>
      <c r="D10" s="157" t="s">
        <v>89</v>
      </c>
      <c r="E10" s="157" t="s">
        <v>89</v>
      </c>
      <c r="F10" s="432"/>
      <c r="G10" s="275">
        <v>20000000</v>
      </c>
      <c r="H10" s="57" t="s">
        <v>9</v>
      </c>
      <c r="I10" s="57" t="s">
        <v>150</v>
      </c>
      <c r="J10" s="57" t="s">
        <v>11</v>
      </c>
      <c r="K10" s="433"/>
      <c r="L10" s="331"/>
      <c r="M10" s="331"/>
    </row>
    <row r="11" spans="1:13" ht="15">
      <c r="A11" s="266"/>
      <c r="B11" s="279"/>
      <c r="C11" s="268" t="s">
        <v>59</v>
      </c>
      <c r="D11" s="269"/>
      <c r="E11" s="269"/>
      <c r="F11" s="269"/>
      <c r="G11" s="270" t="s">
        <v>57</v>
      </c>
      <c r="H11" s="175" t="s">
        <v>64</v>
      </c>
      <c r="I11" s="268" t="s">
        <v>56</v>
      </c>
      <c r="J11" s="269"/>
      <c r="K11" s="272"/>
      <c r="L11" s="283"/>
      <c r="M11" s="278"/>
    </row>
    <row r="12" spans="1:13" ht="15">
      <c r="A12" s="281" t="s">
        <v>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404"/>
      <c r="L12" s="283"/>
      <c r="M12" s="265"/>
    </row>
    <row r="13" spans="1:13" ht="15">
      <c r="A13" s="281"/>
      <c r="B13" s="238"/>
      <c r="C13" s="238"/>
      <c r="D13" s="238"/>
      <c r="E13" s="238"/>
      <c r="F13" s="238"/>
      <c r="G13" s="238"/>
      <c r="H13" s="238"/>
      <c r="I13" s="238"/>
      <c r="J13" s="238"/>
      <c r="K13" s="403"/>
      <c r="M13" s="278"/>
    </row>
    <row r="14" spans="1:13" ht="13.5" customHeight="1">
      <c r="A14" s="286"/>
      <c r="B14" s="388"/>
      <c r="C14" s="390" t="s">
        <v>10</v>
      </c>
      <c r="D14" s="391"/>
      <c r="E14" s="391"/>
      <c r="F14" s="289">
        <f>SUM(F10:F13)</f>
        <v>0</v>
      </c>
      <c r="G14" s="290">
        <f>SUM(G10:G13)</f>
        <v>20000000</v>
      </c>
      <c r="H14" s="388"/>
      <c r="I14" s="388"/>
      <c r="J14" s="388"/>
      <c r="K14" s="389"/>
      <c r="L14" s="283"/>
      <c r="M14" s="265"/>
    </row>
    <row r="15" spans="1:13" ht="13.5" customHeight="1">
      <c r="A15" s="259"/>
      <c r="B15" s="291"/>
      <c r="C15" s="292"/>
      <c r="D15" s="293"/>
      <c r="E15" s="293"/>
      <c r="F15" s="294"/>
      <c r="G15" s="295"/>
      <c r="H15" s="296"/>
      <c r="I15" s="296"/>
      <c r="J15" s="296"/>
      <c r="K15" s="389"/>
      <c r="M15" s="265"/>
    </row>
    <row r="16" spans="1:13" ht="13.5" customHeight="1">
      <c r="A16" s="259"/>
      <c r="B16" s="260" t="s">
        <v>55</v>
      </c>
      <c r="C16" s="261"/>
      <c r="D16" s="388"/>
      <c r="E16" s="388"/>
      <c r="F16" s="388"/>
      <c r="G16" s="388"/>
      <c r="H16" s="263"/>
      <c r="I16" s="263"/>
      <c r="J16" s="388"/>
      <c r="K16" s="389"/>
      <c r="M16" s="265"/>
    </row>
    <row r="17" spans="1:13" ht="14.25" customHeight="1">
      <c r="A17" s="266"/>
      <c r="B17" s="267"/>
      <c r="C17" s="268" t="s">
        <v>50</v>
      </c>
      <c r="D17" s="269"/>
      <c r="E17" s="269"/>
      <c r="F17" s="269"/>
      <c r="G17" s="270" t="s">
        <v>57</v>
      </c>
      <c r="H17" s="175" t="s">
        <v>64</v>
      </c>
      <c r="I17" s="268" t="s">
        <v>56</v>
      </c>
      <c r="J17" s="269"/>
      <c r="K17" s="272"/>
      <c r="L17" s="283"/>
      <c r="M17" s="265"/>
    </row>
    <row r="18" spans="1:13" ht="15">
      <c r="A18" s="156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405"/>
      <c r="L18" s="283"/>
      <c r="M18" s="265"/>
    </row>
    <row r="19" spans="1:13" ht="13.5" customHeight="1">
      <c r="A19" s="89"/>
      <c r="B19" s="284"/>
      <c r="C19" s="273"/>
      <c r="D19" s="274"/>
      <c r="E19" s="157"/>
      <c r="F19" s="275"/>
      <c r="G19" s="275"/>
      <c r="H19" s="57"/>
      <c r="I19" s="57"/>
      <c r="J19" s="57"/>
      <c r="K19" s="402"/>
      <c r="L19" s="283"/>
      <c r="M19" s="265"/>
    </row>
    <row r="20" spans="1:13" ht="13.5" customHeight="1">
      <c r="A20" s="286"/>
      <c r="B20" s="388"/>
      <c r="C20" s="390" t="s">
        <v>10</v>
      </c>
      <c r="D20" s="391"/>
      <c r="E20" s="391"/>
      <c r="F20" s="289">
        <f>SUM(F18:F19)</f>
        <v>0</v>
      </c>
      <c r="G20" s="290">
        <v>0</v>
      </c>
      <c r="H20" s="388"/>
      <c r="I20" s="388"/>
      <c r="J20" s="388"/>
      <c r="K20" s="389"/>
      <c r="L20" s="283"/>
      <c r="M20" s="265"/>
    </row>
    <row r="21" spans="1:13" ht="13.5" customHeight="1">
      <c r="A21" s="286"/>
      <c r="B21" s="388"/>
      <c r="C21" s="298"/>
      <c r="D21" s="407"/>
      <c r="E21" s="299"/>
      <c r="F21" s="300"/>
      <c r="G21" s="300"/>
      <c r="H21" s="388"/>
      <c r="I21" s="263"/>
      <c r="J21" s="388"/>
      <c r="K21" s="389"/>
      <c r="L21" s="283"/>
      <c r="M21" s="265"/>
    </row>
    <row r="22" spans="1:13" s="282" customFormat="1" ht="13.5" customHeight="1">
      <c r="A22" s="259"/>
      <c r="B22" s="260" t="s">
        <v>46</v>
      </c>
      <c r="C22" s="261"/>
      <c r="D22" s="238"/>
      <c r="E22" s="238"/>
      <c r="F22" s="238"/>
      <c r="G22" s="238"/>
      <c r="H22" s="263"/>
      <c r="J22" s="388"/>
      <c r="K22" s="389"/>
      <c r="L22" s="331"/>
      <c r="M22" s="283"/>
    </row>
    <row r="23" spans="1:13" s="282" customFormat="1" ht="13.5" customHeight="1">
      <c r="A23" s="266"/>
      <c r="B23" s="267"/>
      <c r="C23" s="268" t="s">
        <v>74</v>
      </c>
      <c r="D23" s="269"/>
      <c r="E23" s="269"/>
      <c r="F23" s="269"/>
      <c r="G23" s="270" t="s">
        <v>57</v>
      </c>
      <c r="H23" s="175" t="s">
        <v>64</v>
      </c>
      <c r="I23" s="172" t="s">
        <v>56</v>
      </c>
      <c r="J23" s="269"/>
      <c r="K23" s="272"/>
      <c r="L23" s="331"/>
      <c r="M23" s="283"/>
    </row>
    <row r="24" spans="1:13" s="406" customFormat="1" ht="15">
      <c r="A24" s="156" t="s">
        <v>64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437"/>
      <c r="L24" s="283"/>
      <c r="M24" s="265"/>
    </row>
    <row r="25" spans="1:13" ht="15">
      <c r="A25" s="266"/>
      <c r="B25" s="279"/>
      <c r="C25" s="268" t="s">
        <v>50</v>
      </c>
      <c r="D25" s="269"/>
      <c r="E25" s="269"/>
      <c r="F25" s="269"/>
      <c r="G25" s="270" t="s">
        <v>57</v>
      </c>
      <c r="H25" s="280" t="s">
        <v>64</v>
      </c>
      <c r="I25" s="268" t="s">
        <v>56</v>
      </c>
      <c r="J25" s="269"/>
      <c r="K25" s="272"/>
      <c r="L25" s="283"/>
      <c r="M25" s="265"/>
    </row>
    <row r="26" spans="1:13" ht="15">
      <c r="A26" s="281" t="s">
        <v>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302"/>
      <c r="M26" s="265"/>
    </row>
    <row r="27" spans="1:13" ht="15">
      <c r="A27" s="286"/>
      <c r="B27" s="388"/>
      <c r="C27" s="390" t="s">
        <v>10</v>
      </c>
      <c r="D27" s="391"/>
      <c r="E27" s="391"/>
      <c r="F27" s="289">
        <f>SUM(F23:F25)</f>
        <v>0</v>
      </c>
      <c r="G27" s="290">
        <f>SUM(G24:G26)</f>
        <v>0</v>
      </c>
      <c r="H27" s="388"/>
      <c r="I27" s="388"/>
      <c r="J27" s="388"/>
      <c r="K27" s="389"/>
      <c r="L27" s="283"/>
      <c r="M27" s="265"/>
    </row>
    <row r="28" spans="1:13" ht="15">
      <c r="A28" s="286"/>
      <c r="B28" s="388"/>
      <c r="C28" s="298"/>
      <c r="D28" s="299"/>
      <c r="E28" s="299"/>
      <c r="F28" s="300"/>
      <c r="G28" s="300"/>
      <c r="H28" s="388"/>
      <c r="I28" s="388"/>
      <c r="J28" s="388"/>
      <c r="K28" s="389"/>
      <c r="L28" s="283"/>
      <c r="M28" s="265"/>
    </row>
    <row r="29" spans="1:13" ht="15">
      <c r="A29" s="305"/>
      <c r="B29" s="260" t="s">
        <v>48</v>
      </c>
      <c r="C29" s="261"/>
      <c r="D29" s="388"/>
      <c r="E29" s="238"/>
      <c r="F29" s="306"/>
      <c r="G29" s="306"/>
      <c r="H29" s="263"/>
      <c r="I29" s="263"/>
      <c r="J29" s="263"/>
      <c r="K29" s="307"/>
      <c r="L29" s="283"/>
      <c r="M29" s="265"/>
    </row>
    <row r="30" spans="1:13" ht="15">
      <c r="A30" s="266"/>
      <c r="B30" s="267"/>
      <c r="C30" s="268" t="s">
        <v>50</v>
      </c>
      <c r="D30" s="269"/>
      <c r="E30" s="269"/>
      <c r="F30" s="269"/>
      <c r="G30" s="270" t="s">
        <v>57</v>
      </c>
      <c r="H30" s="270" t="s">
        <v>64</v>
      </c>
      <c r="I30" s="268" t="s">
        <v>56</v>
      </c>
      <c r="J30" s="269"/>
      <c r="K30" s="272"/>
      <c r="M30" s="278"/>
    </row>
    <row r="31" spans="1:13" ht="15">
      <c r="A31" s="281" t="s">
        <v>64</v>
      </c>
      <c r="B31" s="308"/>
      <c r="C31" s="309"/>
      <c r="D31" s="310"/>
      <c r="E31" s="311"/>
      <c r="F31" s="312"/>
      <c r="G31" s="313"/>
      <c r="H31" s="314"/>
      <c r="I31" s="314"/>
      <c r="J31" s="314"/>
      <c r="K31" s="302"/>
      <c r="M31" s="278"/>
    </row>
    <row r="32" spans="1:13" ht="15">
      <c r="A32" s="281"/>
      <c r="B32" s="308"/>
      <c r="C32" s="309"/>
      <c r="D32" s="310"/>
      <c r="E32" s="311"/>
      <c r="F32" s="312"/>
      <c r="G32" s="313"/>
      <c r="H32" s="314"/>
      <c r="I32" s="314"/>
      <c r="J32" s="314"/>
      <c r="K32" s="302"/>
      <c r="M32" s="278"/>
    </row>
    <row r="33" spans="1:13" ht="15">
      <c r="A33" s="315"/>
      <c r="B33" s="291"/>
      <c r="C33" s="390" t="s">
        <v>10</v>
      </c>
      <c r="D33" s="391"/>
      <c r="E33" s="391"/>
      <c r="F33" s="289">
        <f>SUM(F31)</f>
        <v>0</v>
      </c>
      <c r="G33" s="290">
        <v>0</v>
      </c>
      <c r="H33" s="291"/>
      <c r="I33" s="291"/>
      <c r="J33" s="291"/>
      <c r="K33" s="389"/>
      <c r="M33" s="278"/>
    </row>
    <row r="34" spans="1:13" ht="15">
      <c r="A34" s="316" t="s">
        <v>16</v>
      </c>
      <c r="B34" s="317"/>
      <c r="C34" s="318"/>
      <c r="D34" s="318"/>
      <c r="E34" s="318"/>
      <c r="F34" s="317"/>
      <c r="G34" s="319"/>
      <c r="H34" s="320"/>
      <c r="I34" s="320"/>
      <c r="J34" s="318"/>
      <c r="K34" s="321" t="s">
        <v>16</v>
      </c>
      <c r="M34" s="278"/>
    </row>
    <row r="35" spans="1:13" ht="15">
      <c r="A35" s="322"/>
      <c r="B35" s="255"/>
      <c r="C35" s="323"/>
      <c r="D35" s="323"/>
      <c r="E35" s="324" t="s">
        <v>189</v>
      </c>
      <c r="F35" s="255"/>
      <c r="G35" s="325"/>
      <c r="H35" s="326"/>
      <c r="I35" s="326"/>
      <c r="J35" s="323"/>
      <c r="K35" s="327"/>
      <c r="M35" s="278"/>
    </row>
    <row r="36" spans="1:13" s="282" customFormat="1" ht="15">
      <c r="A36" s="328"/>
      <c r="B36" s="260" t="s">
        <v>12</v>
      </c>
      <c r="C36" s="261"/>
      <c r="D36" s="299"/>
      <c r="E36" s="299"/>
      <c r="F36" s="300"/>
      <c r="G36" s="329"/>
      <c r="H36" s="330"/>
      <c r="I36" s="330"/>
      <c r="J36" s="330"/>
      <c r="K36" s="264"/>
      <c r="L36" s="331"/>
      <c r="M36" s="331"/>
    </row>
    <row r="37" spans="1:13" s="282" customFormat="1" ht="15">
      <c r="A37" s="266"/>
      <c r="B37" s="267"/>
      <c r="C37" s="268" t="s">
        <v>13</v>
      </c>
      <c r="D37" s="269"/>
      <c r="E37" s="269"/>
      <c r="F37" s="269"/>
      <c r="G37" s="174" t="s">
        <v>57</v>
      </c>
      <c r="H37" s="271">
        <f>MEDIAN(L38:L47)</f>
        <v>6</v>
      </c>
      <c r="I37" s="268" t="s">
        <v>56</v>
      </c>
      <c r="J37" s="269"/>
      <c r="K37" s="272"/>
      <c r="L37" s="331"/>
      <c r="M37" s="331"/>
    </row>
    <row r="38" spans="1:13" s="282" customFormat="1" ht="15.75" customHeight="1">
      <c r="A38" s="165" t="s">
        <v>134</v>
      </c>
      <c r="B38" s="284"/>
      <c r="C38" s="273">
        <v>43331</v>
      </c>
      <c r="D38" s="157">
        <v>43338</v>
      </c>
      <c r="E38" s="157">
        <v>43342</v>
      </c>
      <c r="F38" s="436"/>
      <c r="G38" s="275">
        <v>61180000</v>
      </c>
      <c r="H38" s="57" t="s">
        <v>9</v>
      </c>
      <c r="I38" s="57" t="s">
        <v>11</v>
      </c>
      <c r="J38" s="57" t="s">
        <v>84</v>
      </c>
      <c r="K38" s="437"/>
      <c r="L38" s="331">
        <f aca="true" t="shared" si="0" ref="L38:L43">DAYS360(C38,D38)</f>
        <v>7</v>
      </c>
      <c r="M38" s="331"/>
    </row>
    <row r="39" spans="1:13" s="282" customFormat="1" ht="15.75" customHeight="1">
      <c r="A39" s="165" t="s">
        <v>135</v>
      </c>
      <c r="B39" s="284"/>
      <c r="C39" s="273">
        <v>43328</v>
      </c>
      <c r="D39" s="157">
        <v>43342</v>
      </c>
      <c r="E39" s="157">
        <v>43342</v>
      </c>
      <c r="F39" s="436"/>
      <c r="G39" s="275">
        <v>15175000</v>
      </c>
      <c r="H39" s="57" t="s">
        <v>9</v>
      </c>
      <c r="I39" s="57" t="s">
        <v>138</v>
      </c>
      <c r="J39" s="57" t="s">
        <v>75</v>
      </c>
      <c r="K39" s="437"/>
      <c r="L39" s="331">
        <f t="shared" si="0"/>
        <v>14</v>
      </c>
      <c r="M39" s="331"/>
    </row>
    <row r="40" spans="1:13" s="282" customFormat="1" ht="15.75" customHeight="1">
      <c r="A40" s="165" t="s">
        <v>137</v>
      </c>
      <c r="B40" s="284"/>
      <c r="C40" s="273">
        <v>43336</v>
      </c>
      <c r="D40" s="157">
        <v>43342</v>
      </c>
      <c r="E40" s="157">
        <v>43344</v>
      </c>
      <c r="F40" s="436"/>
      <c r="G40" s="275">
        <v>71780000</v>
      </c>
      <c r="H40" s="57" t="s">
        <v>9</v>
      </c>
      <c r="I40" s="57" t="s">
        <v>88</v>
      </c>
      <c r="J40" s="57" t="s">
        <v>66</v>
      </c>
      <c r="K40" s="437"/>
      <c r="L40" s="331">
        <f>DAYS360(C40,D40)</f>
        <v>6</v>
      </c>
      <c r="M40" s="331"/>
    </row>
    <row r="41" spans="1:13" s="282" customFormat="1" ht="15.75" customHeight="1">
      <c r="A41" s="165" t="s">
        <v>106</v>
      </c>
      <c r="B41" s="284"/>
      <c r="C41" s="273">
        <v>43333</v>
      </c>
      <c r="D41" s="157">
        <v>43344</v>
      </c>
      <c r="E41" s="157">
        <v>43345</v>
      </c>
      <c r="F41" s="436"/>
      <c r="G41" s="275">
        <v>19600000</v>
      </c>
      <c r="H41" s="57" t="s">
        <v>9</v>
      </c>
      <c r="I41" s="57" t="s">
        <v>178</v>
      </c>
      <c r="J41" s="57" t="s">
        <v>66</v>
      </c>
      <c r="K41" s="437"/>
      <c r="L41" s="331">
        <f>DAYS360(C41,D41)</f>
        <v>10</v>
      </c>
      <c r="M41" s="331"/>
    </row>
    <row r="42" spans="1:13" s="282" customFormat="1" ht="15.75" customHeight="1">
      <c r="A42" s="165" t="s">
        <v>136</v>
      </c>
      <c r="B42" s="284"/>
      <c r="C42" s="273">
        <v>43338</v>
      </c>
      <c r="D42" s="157">
        <v>43348</v>
      </c>
      <c r="E42" s="157">
        <v>43349</v>
      </c>
      <c r="F42" s="436"/>
      <c r="G42" s="275">
        <v>49500000</v>
      </c>
      <c r="H42" s="57" t="s">
        <v>9</v>
      </c>
      <c r="I42" s="57" t="s">
        <v>97</v>
      </c>
      <c r="J42" s="57" t="s">
        <v>66</v>
      </c>
      <c r="K42" s="437"/>
      <c r="L42" s="331">
        <f t="shared" si="0"/>
        <v>9</v>
      </c>
      <c r="M42" s="331"/>
    </row>
    <row r="43" spans="1:13" s="282" customFormat="1" ht="15.75" customHeight="1">
      <c r="A43" s="165" t="s">
        <v>179</v>
      </c>
      <c r="B43" s="284"/>
      <c r="C43" s="273">
        <v>43347</v>
      </c>
      <c r="D43" s="157">
        <v>43350</v>
      </c>
      <c r="E43" s="157">
        <v>43351</v>
      </c>
      <c r="F43" s="436"/>
      <c r="G43" s="275">
        <v>29500000</v>
      </c>
      <c r="H43" s="57" t="s">
        <v>9</v>
      </c>
      <c r="I43" s="57" t="s">
        <v>97</v>
      </c>
      <c r="J43" s="57" t="s">
        <v>66</v>
      </c>
      <c r="K43" s="437"/>
      <c r="L43" s="331">
        <f t="shared" si="0"/>
        <v>3</v>
      </c>
      <c r="M43" s="331"/>
    </row>
    <row r="44" spans="1:13" s="282" customFormat="1" ht="15.75" customHeight="1">
      <c r="A44" s="165"/>
      <c r="B44" s="284"/>
      <c r="C44" s="273"/>
      <c r="D44" s="157">
        <v>43349</v>
      </c>
      <c r="E44" s="157">
        <v>43350</v>
      </c>
      <c r="F44" s="436"/>
      <c r="G44" s="275">
        <v>45150000</v>
      </c>
      <c r="H44" s="57" t="s">
        <v>9</v>
      </c>
      <c r="I44" s="57" t="s">
        <v>97</v>
      </c>
      <c r="J44" s="57" t="s">
        <v>66</v>
      </c>
      <c r="K44" s="437"/>
      <c r="L44" s="331"/>
      <c r="M44" s="331"/>
    </row>
    <row r="45" spans="1:13" s="282" customFormat="1" ht="15.75" customHeight="1">
      <c r="A45" s="165" t="s">
        <v>157</v>
      </c>
      <c r="B45" s="284"/>
      <c r="C45" s="273">
        <v>43348</v>
      </c>
      <c r="D45" s="157">
        <v>43351</v>
      </c>
      <c r="E45" s="157">
        <v>43352</v>
      </c>
      <c r="F45" s="436"/>
      <c r="G45" s="275">
        <v>69250000</v>
      </c>
      <c r="H45" s="57" t="s">
        <v>9</v>
      </c>
      <c r="I45" s="57" t="s">
        <v>11</v>
      </c>
      <c r="J45" s="57" t="s">
        <v>84</v>
      </c>
      <c r="K45" s="437"/>
      <c r="L45" s="331">
        <f>DAYS360(C45,D45)</f>
        <v>3</v>
      </c>
      <c r="M45" s="331"/>
    </row>
    <row r="46" spans="1:13" s="282" customFormat="1" ht="15.75" customHeight="1">
      <c r="A46" s="165" t="s">
        <v>158</v>
      </c>
      <c r="B46" s="284"/>
      <c r="C46" s="273">
        <v>43352</v>
      </c>
      <c r="D46" s="157">
        <v>43355</v>
      </c>
      <c r="E46" s="157">
        <v>43356</v>
      </c>
      <c r="F46" s="436"/>
      <c r="G46" s="275">
        <v>52500000</v>
      </c>
      <c r="H46" s="57" t="s">
        <v>9</v>
      </c>
      <c r="I46" s="57" t="s">
        <v>180</v>
      </c>
      <c r="J46" s="57" t="s">
        <v>66</v>
      </c>
      <c r="K46" s="437"/>
      <c r="L46" s="331">
        <f>DAYS360(C46,D46)</f>
        <v>3</v>
      </c>
      <c r="M46" s="331"/>
    </row>
    <row r="47" spans="1:13" s="282" customFormat="1" ht="15.75" customHeight="1">
      <c r="A47" s="165" t="s">
        <v>181</v>
      </c>
      <c r="B47" s="284"/>
      <c r="C47" s="273">
        <v>43361</v>
      </c>
      <c r="D47" s="157">
        <v>43361</v>
      </c>
      <c r="E47" s="157">
        <v>43363</v>
      </c>
      <c r="F47" s="436"/>
      <c r="G47" s="275">
        <v>69250000</v>
      </c>
      <c r="H47" s="57" t="s">
        <v>9</v>
      </c>
      <c r="I47" s="57" t="s">
        <v>11</v>
      </c>
      <c r="J47" s="57" t="s">
        <v>84</v>
      </c>
      <c r="K47" s="437"/>
      <c r="L47" s="331">
        <f>DAYS360(C47,D47)</f>
        <v>0</v>
      </c>
      <c r="M47" s="331"/>
    </row>
    <row r="48" spans="1:13" ht="15">
      <c r="A48" s="266"/>
      <c r="B48" s="279"/>
      <c r="C48" s="268" t="s">
        <v>43</v>
      </c>
      <c r="D48" s="333"/>
      <c r="E48" s="269"/>
      <c r="F48" s="269"/>
      <c r="G48" s="270" t="s">
        <v>57</v>
      </c>
      <c r="H48" s="271">
        <f>MEDIAN(L49:L60)</f>
        <v>4</v>
      </c>
      <c r="I48" s="268" t="s">
        <v>56</v>
      </c>
      <c r="J48" s="269"/>
      <c r="K48" s="272"/>
      <c r="M48" s="278"/>
    </row>
    <row r="49" spans="1:13" s="282" customFormat="1" ht="15.75" customHeight="1">
      <c r="A49" s="165" t="s">
        <v>162</v>
      </c>
      <c r="B49" s="284"/>
      <c r="C49" s="273">
        <v>43338</v>
      </c>
      <c r="D49" s="157">
        <v>43340</v>
      </c>
      <c r="E49" s="157">
        <v>43341</v>
      </c>
      <c r="F49" s="436"/>
      <c r="G49" s="275">
        <v>45150000</v>
      </c>
      <c r="H49" s="57" t="s">
        <v>9</v>
      </c>
      <c r="I49" s="57" t="s">
        <v>138</v>
      </c>
      <c r="J49" s="57" t="s">
        <v>75</v>
      </c>
      <c r="K49" s="437"/>
      <c r="L49" s="331">
        <f>DAYS360(C49,D49)</f>
        <v>2</v>
      </c>
      <c r="M49" s="331"/>
    </row>
    <row r="50" spans="1:13" s="282" customFormat="1" ht="15.75" customHeight="1">
      <c r="A50" s="165" t="s">
        <v>139</v>
      </c>
      <c r="B50" s="284"/>
      <c r="C50" s="273">
        <v>43335</v>
      </c>
      <c r="D50" s="157">
        <v>43341</v>
      </c>
      <c r="E50" s="157">
        <v>43373</v>
      </c>
      <c r="F50" s="436"/>
      <c r="G50" s="275">
        <v>32000000</v>
      </c>
      <c r="H50" s="57" t="s">
        <v>9</v>
      </c>
      <c r="I50" s="57" t="s">
        <v>11</v>
      </c>
      <c r="J50" s="57" t="s">
        <v>15</v>
      </c>
      <c r="K50" s="437"/>
      <c r="L50" s="331">
        <f>DAYS360(C50,D50)</f>
        <v>6</v>
      </c>
      <c r="M50" s="331"/>
    </row>
    <row r="51" spans="1:13" s="282" customFormat="1" ht="15.75" customHeight="1">
      <c r="A51" s="165" t="s">
        <v>163</v>
      </c>
      <c r="B51" s="284"/>
      <c r="C51" s="273">
        <v>43337</v>
      </c>
      <c r="D51" s="157">
        <v>43341</v>
      </c>
      <c r="E51" s="157">
        <v>43343</v>
      </c>
      <c r="F51" s="436"/>
      <c r="G51" s="275">
        <v>71987000</v>
      </c>
      <c r="H51" s="57" t="s">
        <v>9</v>
      </c>
      <c r="I51" s="57" t="s">
        <v>11</v>
      </c>
      <c r="J51" s="57" t="s">
        <v>89</v>
      </c>
      <c r="K51" s="437"/>
      <c r="L51" s="331">
        <f>DAYS360(C51,D51)</f>
        <v>4</v>
      </c>
      <c r="M51" s="331"/>
    </row>
    <row r="52" spans="1:13" s="282" customFormat="1" ht="15.75" customHeight="1">
      <c r="A52" s="165" t="s">
        <v>161</v>
      </c>
      <c r="B52" s="284"/>
      <c r="C52" s="273">
        <v>43333</v>
      </c>
      <c r="D52" s="157">
        <v>43342</v>
      </c>
      <c r="E52" s="157">
        <v>43343</v>
      </c>
      <c r="F52" s="436"/>
      <c r="G52" s="275">
        <v>22750000</v>
      </c>
      <c r="H52" s="57" t="s">
        <v>9</v>
      </c>
      <c r="I52" s="57" t="s">
        <v>11</v>
      </c>
      <c r="J52" s="57" t="s">
        <v>67</v>
      </c>
      <c r="K52" s="437"/>
      <c r="L52" s="331">
        <f>DAYS360(C52,D52)</f>
        <v>9</v>
      </c>
      <c r="M52" s="331"/>
    </row>
    <row r="53" spans="1:13" s="282" customFormat="1" ht="15.75" customHeight="1">
      <c r="A53" s="165" t="s">
        <v>140</v>
      </c>
      <c r="B53" s="284"/>
      <c r="C53" s="273">
        <v>43337</v>
      </c>
      <c r="D53" s="157">
        <v>43342</v>
      </c>
      <c r="E53" s="157">
        <v>43343</v>
      </c>
      <c r="F53" s="436"/>
      <c r="G53" s="275">
        <v>25000000</v>
      </c>
      <c r="H53" s="57" t="s">
        <v>9</v>
      </c>
      <c r="I53" s="57" t="s">
        <v>11</v>
      </c>
      <c r="J53" s="57" t="s">
        <v>89</v>
      </c>
      <c r="K53" s="437"/>
      <c r="L53" s="331">
        <f aca="true" t="shared" si="1" ref="L53:L60">DAYS360(C53,D53)</f>
        <v>5</v>
      </c>
      <c r="M53" s="331"/>
    </row>
    <row r="54" spans="1:13" s="282" customFormat="1" ht="15.75" customHeight="1">
      <c r="A54" s="165" t="s">
        <v>160</v>
      </c>
      <c r="B54" s="284"/>
      <c r="C54" s="273">
        <v>43336</v>
      </c>
      <c r="D54" s="157">
        <v>43344</v>
      </c>
      <c r="E54" s="157">
        <v>43345</v>
      </c>
      <c r="F54" s="436"/>
      <c r="G54" s="275">
        <v>29620000</v>
      </c>
      <c r="H54" s="57" t="s">
        <v>9</v>
      </c>
      <c r="I54" s="57" t="s">
        <v>11</v>
      </c>
      <c r="J54" s="57" t="s">
        <v>67</v>
      </c>
      <c r="K54" s="437"/>
      <c r="L54" s="331">
        <f t="shared" si="1"/>
        <v>7</v>
      </c>
      <c r="M54" s="331"/>
    </row>
    <row r="55" spans="1:13" s="282" customFormat="1" ht="15.75" customHeight="1">
      <c r="A55" s="165" t="s">
        <v>164</v>
      </c>
      <c r="B55" s="284"/>
      <c r="C55" s="273">
        <v>43341</v>
      </c>
      <c r="D55" s="157">
        <v>43345</v>
      </c>
      <c r="E55" s="157">
        <v>43346</v>
      </c>
      <c r="F55" s="436"/>
      <c r="G55" s="275">
        <v>72800000</v>
      </c>
      <c r="H55" s="57" t="s">
        <v>9</v>
      </c>
      <c r="I55" s="57" t="s">
        <v>11</v>
      </c>
      <c r="J55" s="57" t="s">
        <v>67</v>
      </c>
      <c r="K55" s="437"/>
      <c r="L55" s="331">
        <f t="shared" si="1"/>
        <v>3</v>
      </c>
      <c r="M55" s="331"/>
    </row>
    <row r="56" spans="1:13" s="282" customFormat="1" ht="15.75" customHeight="1">
      <c r="A56" s="165" t="s">
        <v>182</v>
      </c>
      <c r="B56" s="284"/>
      <c r="C56" s="273">
        <v>43342</v>
      </c>
      <c r="D56" s="157">
        <v>43346</v>
      </c>
      <c r="E56" s="157">
        <v>43347</v>
      </c>
      <c r="F56" s="436"/>
      <c r="G56" s="275">
        <v>51600000</v>
      </c>
      <c r="H56" s="57" t="s">
        <v>9</v>
      </c>
      <c r="I56" s="57" t="s">
        <v>11</v>
      </c>
      <c r="J56" s="57" t="s">
        <v>15</v>
      </c>
      <c r="K56" s="437"/>
      <c r="L56" s="331">
        <f t="shared" si="1"/>
        <v>3</v>
      </c>
      <c r="M56" s="331"/>
    </row>
    <row r="57" spans="1:13" s="282" customFormat="1" ht="15.75" customHeight="1">
      <c r="A57" s="165" t="s">
        <v>183</v>
      </c>
      <c r="B57" s="284"/>
      <c r="C57" s="273">
        <v>43343</v>
      </c>
      <c r="D57" s="157">
        <v>43347</v>
      </c>
      <c r="E57" s="157">
        <v>43348</v>
      </c>
      <c r="F57" s="436"/>
      <c r="G57" s="275">
        <v>47000000</v>
      </c>
      <c r="H57" s="57" t="s">
        <v>9</v>
      </c>
      <c r="I57" s="57" t="s">
        <v>11</v>
      </c>
      <c r="J57" s="57" t="s">
        <v>15</v>
      </c>
      <c r="K57" s="437"/>
      <c r="L57" s="331">
        <f t="shared" si="1"/>
        <v>4</v>
      </c>
      <c r="M57" s="331"/>
    </row>
    <row r="58" spans="1:13" s="282" customFormat="1" ht="15.75" customHeight="1">
      <c r="A58" s="165" t="s">
        <v>184</v>
      </c>
      <c r="B58" s="284"/>
      <c r="C58" s="273">
        <v>43338</v>
      </c>
      <c r="D58" s="157">
        <v>43348</v>
      </c>
      <c r="E58" s="157">
        <v>43349</v>
      </c>
      <c r="F58" s="436"/>
      <c r="G58" s="275">
        <v>50000000</v>
      </c>
      <c r="H58" s="57" t="s">
        <v>9</v>
      </c>
      <c r="I58" s="57" t="s">
        <v>11</v>
      </c>
      <c r="J58" s="57" t="s">
        <v>186</v>
      </c>
      <c r="K58" s="437"/>
      <c r="L58" s="331">
        <f t="shared" si="1"/>
        <v>9</v>
      </c>
      <c r="M58" s="331"/>
    </row>
    <row r="59" spans="1:13" s="282" customFormat="1" ht="15.75" customHeight="1">
      <c r="A59" s="165" t="s">
        <v>179</v>
      </c>
      <c r="B59" s="284"/>
      <c r="C59" s="273">
        <v>43347</v>
      </c>
      <c r="D59" s="157">
        <v>43349</v>
      </c>
      <c r="E59" s="157">
        <v>43350</v>
      </c>
      <c r="F59" s="436"/>
      <c r="G59" s="275">
        <v>45150000</v>
      </c>
      <c r="H59" s="57" t="s">
        <v>9</v>
      </c>
      <c r="I59" s="57" t="s">
        <v>97</v>
      </c>
      <c r="J59" s="57" t="s">
        <v>66</v>
      </c>
      <c r="K59" s="437"/>
      <c r="L59" s="331">
        <f t="shared" si="1"/>
        <v>2</v>
      </c>
      <c r="M59" s="331"/>
    </row>
    <row r="60" spans="1:13" s="282" customFormat="1" ht="15.75" customHeight="1">
      <c r="A60" s="165" t="s">
        <v>185</v>
      </c>
      <c r="B60" s="284"/>
      <c r="C60" s="273">
        <v>43347</v>
      </c>
      <c r="D60" s="157">
        <v>43350</v>
      </c>
      <c r="E60" s="157">
        <v>43351</v>
      </c>
      <c r="F60" s="436"/>
      <c r="G60" s="275">
        <v>55000000</v>
      </c>
      <c r="H60" s="57" t="s">
        <v>9</v>
      </c>
      <c r="I60" s="57" t="s">
        <v>11</v>
      </c>
      <c r="J60" s="57" t="s">
        <v>92</v>
      </c>
      <c r="K60" s="437"/>
      <c r="L60" s="331">
        <f t="shared" si="1"/>
        <v>3</v>
      </c>
      <c r="M60" s="331"/>
    </row>
    <row r="61" spans="1:13" ht="14.25" customHeight="1">
      <c r="A61" s="266"/>
      <c r="B61" s="279"/>
      <c r="C61" s="172" t="s">
        <v>86</v>
      </c>
      <c r="D61" s="269"/>
      <c r="E61" s="269"/>
      <c r="F61" s="269"/>
      <c r="G61" s="270" t="s">
        <v>57</v>
      </c>
      <c r="H61" s="271">
        <f>MEDIAN(L62:L65)</f>
        <v>6.5</v>
      </c>
      <c r="I61" s="268" t="s">
        <v>56</v>
      </c>
      <c r="J61" s="269"/>
      <c r="K61" s="272"/>
      <c r="M61" s="278"/>
    </row>
    <row r="62" spans="1:13" s="282" customFormat="1" ht="15.75" customHeight="1">
      <c r="A62" s="165" t="s">
        <v>166</v>
      </c>
      <c r="B62" s="284"/>
      <c r="C62" s="273">
        <v>43336</v>
      </c>
      <c r="D62" s="157">
        <v>43337</v>
      </c>
      <c r="E62" s="157">
        <v>43342</v>
      </c>
      <c r="F62" s="436"/>
      <c r="G62" s="275">
        <v>46700000</v>
      </c>
      <c r="H62" s="57" t="s">
        <v>9</v>
      </c>
      <c r="I62" s="57" t="s">
        <v>138</v>
      </c>
      <c r="J62" s="57" t="s">
        <v>75</v>
      </c>
      <c r="K62" s="437"/>
      <c r="L62" s="331">
        <f>DAYS360(C62,D62)</f>
        <v>1</v>
      </c>
      <c r="M62" s="331"/>
    </row>
    <row r="63" spans="1:13" s="282" customFormat="1" ht="15.75" customHeight="1">
      <c r="A63" s="165" t="s">
        <v>160</v>
      </c>
      <c r="B63" s="284"/>
      <c r="C63" s="273">
        <v>43336</v>
      </c>
      <c r="D63" s="157">
        <v>43342</v>
      </c>
      <c r="E63" s="157">
        <v>43344</v>
      </c>
      <c r="F63" s="436"/>
      <c r="G63" s="275">
        <v>25000000</v>
      </c>
      <c r="H63" s="57" t="s">
        <v>9</v>
      </c>
      <c r="I63" s="57" t="s">
        <v>11</v>
      </c>
      <c r="J63" s="57" t="s">
        <v>67</v>
      </c>
      <c r="K63" s="437"/>
      <c r="L63" s="331">
        <f>DAYS360(C63,D63)</f>
        <v>6</v>
      </c>
      <c r="M63" s="331"/>
    </row>
    <row r="64" spans="1:13" s="282" customFormat="1" ht="15.75" customHeight="1">
      <c r="A64" s="165" t="s">
        <v>167</v>
      </c>
      <c r="B64" s="284"/>
      <c r="C64" s="273">
        <v>43336</v>
      </c>
      <c r="D64" s="157">
        <v>43344</v>
      </c>
      <c r="E64" s="157">
        <v>43346</v>
      </c>
      <c r="F64" s="436"/>
      <c r="G64" s="275">
        <v>32000000</v>
      </c>
      <c r="H64" s="57" t="s">
        <v>9</v>
      </c>
      <c r="I64" s="57" t="s">
        <v>11</v>
      </c>
      <c r="J64" s="57" t="s">
        <v>78</v>
      </c>
      <c r="K64" s="437"/>
      <c r="L64" s="331">
        <f>DAYS360(C64,D64)</f>
        <v>7</v>
      </c>
      <c r="M64" s="331"/>
    </row>
    <row r="65" spans="1:13" s="282" customFormat="1" ht="15.75" customHeight="1">
      <c r="A65" s="165" t="s">
        <v>168</v>
      </c>
      <c r="B65" s="284"/>
      <c r="C65" s="273">
        <v>43337</v>
      </c>
      <c r="D65" s="157">
        <v>43348</v>
      </c>
      <c r="E65" s="157">
        <v>43350</v>
      </c>
      <c r="F65" s="436"/>
      <c r="G65" s="275">
        <v>30000000</v>
      </c>
      <c r="H65" s="57" t="s">
        <v>9</v>
      </c>
      <c r="I65" s="57" t="s">
        <v>116</v>
      </c>
      <c r="J65" s="57" t="s">
        <v>142</v>
      </c>
      <c r="K65" s="437"/>
      <c r="L65" s="331">
        <f>DAYS360(C65,D65)</f>
        <v>10</v>
      </c>
      <c r="M65" s="331"/>
    </row>
    <row r="66" spans="1:13" ht="15">
      <c r="A66" s="266"/>
      <c r="B66" s="279"/>
      <c r="C66" s="268" t="s">
        <v>17</v>
      </c>
      <c r="D66" s="269"/>
      <c r="E66" s="269"/>
      <c r="F66" s="269"/>
      <c r="G66" s="270" t="s">
        <v>57</v>
      </c>
      <c r="H66" s="280" t="s">
        <v>64</v>
      </c>
      <c r="I66" s="268" t="s">
        <v>56</v>
      </c>
      <c r="J66" s="269"/>
      <c r="K66" s="272"/>
      <c r="M66" s="278"/>
    </row>
    <row r="67" spans="1:13" ht="15">
      <c r="A67" s="149" t="s">
        <v>64</v>
      </c>
      <c r="K67" s="276"/>
      <c r="M67" s="278"/>
    </row>
    <row r="68" spans="1:13" ht="15">
      <c r="A68" s="266"/>
      <c r="B68" s="279"/>
      <c r="C68" s="268" t="s">
        <v>73</v>
      </c>
      <c r="D68" s="269"/>
      <c r="E68" s="269"/>
      <c r="F68" s="269"/>
      <c r="G68" s="270" t="s">
        <v>57</v>
      </c>
      <c r="H68" s="271">
        <f>MEDIAN(L69:L72)</f>
        <v>7.5</v>
      </c>
      <c r="I68" s="268" t="s">
        <v>56</v>
      </c>
      <c r="J68" s="269"/>
      <c r="K68" s="272"/>
      <c r="M68" s="278"/>
    </row>
    <row r="69" spans="1:13" s="282" customFormat="1" ht="15.75" customHeight="1">
      <c r="A69" s="165" t="s">
        <v>106</v>
      </c>
      <c r="B69" s="284"/>
      <c r="C69" s="154">
        <v>43333</v>
      </c>
      <c r="D69" s="157">
        <v>43340</v>
      </c>
      <c r="E69" s="157">
        <v>43342</v>
      </c>
      <c r="F69" s="436"/>
      <c r="G69" s="275">
        <v>50000000</v>
      </c>
      <c r="H69" s="57" t="s">
        <v>9</v>
      </c>
      <c r="I69" s="57" t="s">
        <v>178</v>
      </c>
      <c r="J69" s="57" t="s">
        <v>66</v>
      </c>
      <c r="K69" s="437"/>
      <c r="L69" s="331">
        <f>DAYS360(C69,D69)</f>
        <v>7</v>
      </c>
      <c r="M69" s="331"/>
    </row>
    <row r="70" spans="1:13" s="282" customFormat="1" ht="15.75" customHeight="1">
      <c r="A70" s="165" t="s">
        <v>161</v>
      </c>
      <c r="B70" s="284"/>
      <c r="C70" s="154">
        <v>43333</v>
      </c>
      <c r="D70" s="157">
        <v>43343</v>
      </c>
      <c r="E70" s="157">
        <v>43346</v>
      </c>
      <c r="F70" s="436"/>
      <c r="G70" s="275">
        <v>50000000</v>
      </c>
      <c r="H70" s="57" t="s">
        <v>9</v>
      </c>
      <c r="I70" s="57" t="s">
        <v>11</v>
      </c>
      <c r="J70" s="57" t="s">
        <v>67</v>
      </c>
      <c r="K70" s="437"/>
      <c r="L70" s="331">
        <f>DAYS360(C70,D70)</f>
        <v>10</v>
      </c>
      <c r="M70" s="331"/>
    </row>
    <row r="71" spans="1:13" s="282" customFormat="1" ht="15.75" customHeight="1">
      <c r="A71" s="165" t="s">
        <v>168</v>
      </c>
      <c r="B71" s="284"/>
      <c r="C71" s="154">
        <v>43337</v>
      </c>
      <c r="D71" s="157">
        <v>43346</v>
      </c>
      <c r="E71" s="157">
        <v>43348</v>
      </c>
      <c r="F71" s="436"/>
      <c r="G71" s="275">
        <v>36000000</v>
      </c>
      <c r="H71" s="57" t="s">
        <v>9</v>
      </c>
      <c r="I71" s="57" t="s">
        <v>116</v>
      </c>
      <c r="J71" s="57" t="s">
        <v>142</v>
      </c>
      <c r="K71" s="437"/>
      <c r="L71" s="331">
        <f>DAYS360(C71,D71)</f>
        <v>8</v>
      </c>
      <c r="M71" s="331"/>
    </row>
    <row r="72" spans="1:13" s="282" customFormat="1" ht="15.75" customHeight="1">
      <c r="A72" s="165" t="s">
        <v>187</v>
      </c>
      <c r="B72" s="284"/>
      <c r="C72" s="154">
        <v>43340</v>
      </c>
      <c r="D72" s="157">
        <v>43348</v>
      </c>
      <c r="E72" s="157">
        <v>43350</v>
      </c>
      <c r="F72" s="436"/>
      <c r="G72" s="275">
        <v>44000000</v>
      </c>
      <c r="H72" s="57" t="s">
        <v>9</v>
      </c>
      <c r="I72" s="57" t="s">
        <v>94</v>
      </c>
      <c r="J72" s="57" t="s">
        <v>188</v>
      </c>
      <c r="K72" s="437"/>
      <c r="L72" s="331">
        <f>DAYS360(C72,D72)</f>
        <v>7</v>
      </c>
      <c r="M72" s="331"/>
    </row>
    <row r="73" spans="1:13" ht="15">
      <c r="A73" s="266"/>
      <c r="B73" s="279"/>
      <c r="C73" s="268" t="s">
        <v>19</v>
      </c>
      <c r="D73" s="269"/>
      <c r="E73" s="269"/>
      <c r="F73" s="269"/>
      <c r="G73" s="270" t="s">
        <v>57</v>
      </c>
      <c r="H73" s="280" t="s">
        <v>64</v>
      </c>
      <c r="I73" s="268" t="s">
        <v>56</v>
      </c>
      <c r="J73" s="269"/>
      <c r="K73" s="272"/>
      <c r="M73" s="278"/>
    </row>
    <row r="74" spans="1:13" ht="15">
      <c r="A74" s="303" t="s">
        <v>64</v>
      </c>
      <c r="B74" s="262"/>
      <c r="C74" s="262"/>
      <c r="D74" s="243"/>
      <c r="E74" s="244"/>
      <c r="F74" s="262"/>
      <c r="G74" s="275"/>
      <c r="H74" s="244"/>
      <c r="I74" s="244"/>
      <c r="J74" s="334"/>
      <c r="K74" s="264"/>
      <c r="M74" s="278"/>
    </row>
    <row r="75" spans="1:13" ht="15">
      <c r="A75" s="303"/>
      <c r="B75" s="262"/>
      <c r="C75" s="262"/>
      <c r="D75" s="243"/>
      <c r="E75" s="244"/>
      <c r="F75" s="262"/>
      <c r="G75" s="275"/>
      <c r="H75" s="244"/>
      <c r="I75" s="244"/>
      <c r="J75" s="334"/>
      <c r="K75" s="264"/>
      <c r="M75" s="278"/>
    </row>
    <row r="76" spans="1:13" ht="15">
      <c r="A76" s="259"/>
      <c r="B76" s="262"/>
      <c r="C76" s="287" t="s">
        <v>10</v>
      </c>
      <c r="D76" s="288"/>
      <c r="E76" s="288"/>
      <c r="F76" s="289">
        <f>SUM(F38:F74)</f>
        <v>0</v>
      </c>
      <c r="G76" s="290">
        <f>SUM(G38:G75)</f>
        <v>1344642000</v>
      </c>
      <c r="H76" s="244"/>
      <c r="I76" s="335"/>
      <c r="J76" s="334"/>
      <c r="K76" s="264"/>
      <c r="M76" s="278"/>
    </row>
    <row r="77" spans="1:13" ht="15">
      <c r="A77" s="316" t="s">
        <v>18</v>
      </c>
      <c r="B77" s="317"/>
      <c r="C77" s="318"/>
      <c r="D77" s="318"/>
      <c r="E77" s="318"/>
      <c r="F77" s="317"/>
      <c r="G77" s="319"/>
      <c r="H77" s="320"/>
      <c r="I77" s="320"/>
      <c r="J77" s="318"/>
      <c r="K77" s="321" t="s">
        <v>18</v>
      </c>
      <c r="M77" s="278"/>
    </row>
    <row r="78" spans="1:13" ht="15">
      <c r="A78" s="322"/>
      <c r="B78" s="255"/>
      <c r="C78" s="323"/>
      <c r="D78" s="323"/>
      <c r="E78" s="324" t="str">
        <f>E35</f>
        <v>WILLIAMS BRAZIL SUGAR LINE UP EDITION 29.08.2018</v>
      </c>
      <c r="F78" s="255"/>
      <c r="G78" s="325"/>
      <c r="H78" s="326"/>
      <c r="I78" s="326"/>
      <c r="J78" s="323"/>
      <c r="K78" s="327"/>
      <c r="M78" s="278"/>
    </row>
    <row r="79" spans="1:13" ht="15">
      <c r="A79" s="328"/>
      <c r="B79" s="260" t="s">
        <v>41</v>
      </c>
      <c r="C79" s="261"/>
      <c r="D79" s="299"/>
      <c r="E79" s="299"/>
      <c r="F79" s="300"/>
      <c r="G79" s="329"/>
      <c r="H79" s="330"/>
      <c r="I79" s="330"/>
      <c r="J79" s="330"/>
      <c r="K79" s="389"/>
      <c r="M79" s="278"/>
    </row>
    <row r="80" spans="1:13" ht="15" customHeight="1">
      <c r="A80" s="266"/>
      <c r="B80" s="267"/>
      <c r="C80" s="268" t="s">
        <v>20</v>
      </c>
      <c r="D80" s="269"/>
      <c r="E80" s="269"/>
      <c r="F80" s="269"/>
      <c r="G80" s="270" t="s">
        <v>57</v>
      </c>
      <c r="H80" s="271">
        <f>MEDIAN(L81:L81)</f>
        <v>4</v>
      </c>
      <c r="I80" s="268" t="s">
        <v>56</v>
      </c>
      <c r="J80" s="269"/>
      <c r="K80" s="272"/>
      <c r="M80" s="278"/>
    </row>
    <row r="81" spans="1:13" s="282" customFormat="1" ht="15.75" customHeight="1">
      <c r="A81" s="165" t="s">
        <v>173</v>
      </c>
      <c r="B81" s="284"/>
      <c r="C81" s="154">
        <v>43337</v>
      </c>
      <c r="D81" s="157">
        <v>43341</v>
      </c>
      <c r="E81" s="157">
        <v>43343</v>
      </c>
      <c r="F81" s="436"/>
      <c r="G81" s="275">
        <v>33000000</v>
      </c>
      <c r="H81" s="57" t="s">
        <v>9</v>
      </c>
      <c r="I81" s="57" t="s">
        <v>11</v>
      </c>
      <c r="J81" s="57" t="s">
        <v>15</v>
      </c>
      <c r="K81" s="437"/>
      <c r="L81" s="331">
        <f>DAYS360(C81,D81)</f>
        <v>4</v>
      </c>
      <c r="M81" s="331"/>
    </row>
    <row r="82" spans="1:13" ht="15" customHeight="1">
      <c r="A82" s="266"/>
      <c r="B82" s="279"/>
      <c r="C82" s="268" t="s">
        <v>47</v>
      </c>
      <c r="D82" s="269"/>
      <c r="E82" s="269"/>
      <c r="F82" s="269"/>
      <c r="G82" s="270" t="s">
        <v>57</v>
      </c>
      <c r="H82" s="175" t="s">
        <v>64</v>
      </c>
      <c r="I82" s="268" t="s">
        <v>56</v>
      </c>
      <c r="J82" s="269"/>
      <c r="K82" s="272"/>
      <c r="M82" s="278"/>
    </row>
    <row r="83" spans="1:13" ht="15" customHeight="1">
      <c r="A83" s="303" t="s">
        <v>64</v>
      </c>
      <c r="B83" s="238"/>
      <c r="C83" s="238"/>
      <c r="D83" s="238"/>
      <c r="E83" s="238"/>
      <c r="F83" s="238"/>
      <c r="G83" s="238"/>
      <c r="H83" s="238"/>
      <c r="I83" s="238"/>
      <c r="J83" s="238"/>
      <c r="K83" s="302"/>
      <c r="M83" s="278"/>
    </row>
    <row r="84" spans="1:13" ht="15">
      <c r="A84" s="266"/>
      <c r="B84" s="279"/>
      <c r="C84" s="268" t="s">
        <v>21</v>
      </c>
      <c r="D84" s="269"/>
      <c r="E84" s="269"/>
      <c r="F84" s="269"/>
      <c r="G84" s="270" t="s">
        <v>57</v>
      </c>
      <c r="H84" s="271">
        <f>MEDIAN(L85:L89)</f>
        <v>2</v>
      </c>
      <c r="I84" s="172" t="s">
        <v>56</v>
      </c>
      <c r="J84" s="269"/>
      <c r="K84" s="272"/>
      <c r="M84" s="278"/>
    </row>
    <row r="85" spans="1:13" s="282" customFormat="1" ht="15.75" customHeight="1">
      <c r="A85" s="165" t="s">
        <v>145</v>
      </c>
      <c r="B85" s="284"/>
      <c r="C85" s="154">
        <v>43341</v>
      </c>
      <c r="D85" s="157">
        <v>43342</v>
      </c>
      <c r="E85" s="157">
        <v>43343</v>
      </c>
      <c r="F85" s="436"/>
      <c r="G85" s="275">
        <v>33000000</v>
      </c>
      <c r="H85" s="57" t="s">
        <v>9</v>
      </c>
      <c r="I85" s="57" t="s">
        <v>147</v>
      </c>
      <c r="J85" s="57" t="s">
        <v>81</v>
      </c>
      <c r="K85" s="437"/>
      <c r="L85" s="331">
        <f>DAYS360(C85,D85)</f>
        <v>1</v>
      </c>
      <c r="M85" s="331"/>
    </row>
    <row r="86" spans="1:13" s="282" customFormat="1" ht="15.75" customHeight="1">
      <c r="A86" s="165" t="s">
        <v>174</v>
      </c>
      <c r="B86" s="284"/>
      <c r="C86" s="154">
        <v>43341</v>
      </c>
      <c r="D86" s="157">
        <v>43344</v>
      </c>
      <c r="E86" s="157">
        <v>43346</v>
      </c>
      <c r="F86" s="436"/>
      <c r="G86" s="275">
        <v>43000000</v>
      </c>
      <c r="H86" s="57" t="s">
        <v>9</v>
      </c>
      <c r="I86" s="57" t="s">
        <v>83</v>
      </c>
      <c r="J86" s="57" t="s">
        <v>66</v>
      </c>
      <c r="K86" s="437"/>
      <c r="L86" s="331">
        <f>DAYS360(C86,D86)</f>
        <v>2</v>
      </c>
      <c r="M86" s="331"/>
    </row>
    <row r="87" spans="1:13" s="282" customFormat="1" ht="15.75" customHeight="1">
      <c r="A87" s="165" t="s">
        <v>175</v>
      </c>
      <c r="B87" s="284"/>
      <c r="C87" s="154">
        <v>43341</v>
      </c>
      <c r="D87" s="157">
        <v>43346</v>
      </c>
      <c r="E87" s="157">
        <v>43348</v>
      </c>
      <c r="F87" s="436"/>
      <c r="G87" s="275">
        <v>35700000</v>
      </c>
      <c r="H87" s="57" t="s">
        <v>9</v>
      </c>
      <c r="I87" s="57" t="s">
        <v>147</v>
      </c>
      <c r="J87" s="57" t="s">
        <v>153</v>
      </c>
      <c r="K87" s="437"/>
      <c r="L87" s="331">
        <f>DAYS360(C87,D87)</f>
        <v>4</v>
      </c>
      <c r="M87" s="331"/>
    </row>
    <row r="88" spans="1:13" s="282" customFormat="1" ht="15.75" customHeight="1">
      <c r="A88" s="165" t="s">
        <v>176</v>
      </c>
      <c r="B88" s="284"/>
      <c r="C88" s="154">
        <v>43345</v>
      </c>
      <c r="D88" s="157">
        <v>43349</v>
      </c>
      <c r="E88" s="157">
        <v>43350</v>
      </c>
      <c r="F88" s="436"/>
      <c r="G88" s="275">
        <v>36000000</v>
      </c>
      <c r="H88" s="57" t="s">
        <v>9</v>
      </c>
      <c r="I88" s="57" t="s">
        <v>147</v>
      </c>
      <c r="J88" s="57" t="s">
        <v>81</v>
      </c>
      <c r="K88" s="437"/>
      <c r="L88" s="331">
        <f>DAYS360(C88,D88)</f>
        <v>4</v>
      </c>
      <c r="M88" s="331"/>
    </row>
    <row r="89" spans="1:13" s="282" customFormat="1" ht="15.75" customHeight="1">
      <c r="A89" s="165" t="s">
        <v>177</v>
      </c>
      <c r="B89" s="284"/>
      <c r="C89" s="154">
        <v>43349</v>
      </c>
      <c r="D89" s="157">
        <v>43350</v>
      </c>
      <c r="E89" s="157">
        <v>43352</v>
      </c>
      <c r="F89" s="436"/>
      <c r="G89" s="275">
        <v>41500000</v>
      </c>
      <c r="H89" s="57" t="s">
        <v>9</v>
      </c>
      <c r="I89" s="57" t="s">
        <v>83</v>
      </c>
      <c r="J89" s="57" t="s">
        <v>66</v>
      </c>
      <c r="K89" s="437"/>
      <c r="L89" s="331">
        <f>DAYS360(C89,D89)</f>
        <v>1</v>
      </c>
      <c r="M89" s="331"/>
    </row>
    <row r="90" spans="1:13" ht="13.5" customHeight="1">
      <c r="A90" s="266"/>
      <c r="B90" s="279"/>
      <c r="C90" s="268" t="s">
        <v>42</v>
      </c>
      <c r="D90" s="269"/>
      <c r="E90" s="269"/>
      <c r="F90" s="269"/>
      <c r="G90" s="174" t="s">
        <v>57</v>
      </c>
      <c r="H90" s="271">
        <f>MEDIAN(L91:L92)</f>
        <v>5.5</v>
      </c>
      <c r="I90" s="268" t="s">
        <v>56</v>
      </c>
      <c r="J90" s="269"/>
      <c r="K90" s="272"/>
      <c r="M90" s="278"/>
    </row>
    <row r="91" spans="1:13" s="282" customFormat="1" ht="15.75" customHeight="1">
      <c r="A91" s="165" t="s">
        <v>155</v>
      </c>
      <c r="B91" s="284"/>
      <c r="C91" s="154">
        <v>43334</v>
      </c>
      <c r="D91" s="157">
        <v>43340</v>
      </c>
      <c r="E91" s="157">
        <v>43346</v>
      </c>
      <c r="F91" s="275">
        <v>10000000</v>
      </c>
      <c r="H91" s="57" t="s">
        <v>87</v>
      </c>
      <c r="I91" s="57" t="s">
        <v>11</v>
      </c>
      <c r="J91" s="57" t="s">
        <v>15</v>
      </c>
      <c r="K91" s="437"/>
      <c r="L91" s="331">
        <f>DAYS360(C91,D91)</f>
        <v>6</v>
      </c>
      <c r="M91" s="331"/>
    </row>
    <row r="92" spans="1:13" s="282" customFormat="1" ht="15.75" customHeight="1">
      <c r="A92" s="165" t="s">
        <v>154</v>
      </c>
      <c r="B92" s="284"/>
      <c r="C92" s="154">
        <v>43340</v>
      </c>
      <c r="D92" s="157">
        <v>43346</v>
      </c>
      <c r="E92" s="157">
        <v>43355</v>
      </c>
      <c r="F92" s="275">
        <v>20000000</v>
      </c>
      <c r="H92" s="57" t="s">
        <v>87</v>
      </c>
      <c r="I92" s="57" t="s">
        <v>11</v>
      </c>
      <c r="J92" s="57" t="s">
        <v>153</v>
      </c>
      <c r="K92" s="437"/>
      <c r="L92" s="331">
        <f>DAYS360(C92,D92)</f>
        <v>5</v>
      </c>
      <c r="M92" s="331"/>
    </row>
    <row r="93" spans="1:13" ht="15">
      <c r="A93" s="266"/>
      <c r="B93" s="279"/>
      <c r="C93" s="268" t="s">
        <v>49</v>
      </c>
      <c r="D93" s="269"/>
      <c r="E93" s="269"/>
      <c r="F93" s="269"/>
      <c r="G93" s="270" t="s">
        <v>57</v>
      </c>
      <c r="H93" s="280" t="s">
        <v>64</v>
      </c>
      <c r="I93" s="268" t="s">
        <v>56</v>
      </c>
      <c r="J93" s="269"/>
      <c r="K93" s="272"/>
      <c r="M93" s="278"/>
    </row>
    <row r="94" spans="1:13" s="406" customFormat="1" ht="15" customHeight="1">
      <c r="A94" s="303" t="s">
        <v>64</v>
      </c>
      <c r="B94" s="238"/>
      <c r="C94" s="238"/>
      <c r="D94" s="238"/>
      <c r="E94" s="238"/>
      <c r="F94" s="238"/>
      <c r="G94" s="238"/>
      <c r="H94" s="238"/>
      <c r="I94" s="238"/>
      <c r="J94" s="238"/>
      <c r="K94" s="302"/>
      <c r="L94" s="331"/>
      <c r="M94" s="278"/>
    </row>
    <row r="95" spans="1:13" ht="15">
      <c r="A95" s="266"/>
      <c r="B95" s="279"/>
      <c r="C95" s="268" t="s">
        <v>35</v>
      </c>
      <c r="D95" s="269"/>
      <c r="E95" s="269"/>
      <c r="F95" s="269"/>
      <c r="G95" s="270" t="s">
        <v>57</v>
      </c>
      <c r="H95" s="280" t="s">
        <v>64</v>
      </c>
      <c r="I95" s="268" t="s">
        <v>56</v>
      </c>
      <c r="J95" s="269"/>
      <c r="K95" s="272"/>
      <c r="M95" s="278"/>
    </row>
    <row r="96" spans="1:13" s="406" customFormat="1" ht="15" customHeight="1">
      <c r="A96" s="303" t="s">
        <v>64</v>
      </c>
      <c r="B96" s="238"/>
      <c r="C96" s="238"/>
      <c r="D96" s="238"/>
      <c r="E96" s="238"/>
      <c r="F96" s="238"/>
      <c r="G96" s="238"/>
      <c r="H96" s="238"/>
      <c r="I96" s="238"/>
      <c r="J96" s="238"/>
      <c r="K96" s="302"/>
      <c r="L96" s="331"/>
      <c r="M96" s="278"/>
    </row>
    <row r="97" spans="1:13" s="406" customFormat="1" ht="15">
      <c r="A97" s="266"/>
      <c r="B97" s="279"/>
      <c r="C97" s="172" t="s">
        <v>79</v>
      </c>
      <c r="D97" s="269"/>
      <c r="E97" s="269"/>
      <c r="F97" s="269"/>
      <c r="G97" s="270" t="s">
        <v>57</v>
      </c>
      <c r="H97" s="175" t="s">
        <v>64</v>
      </c>
      <c r="I97" s="268" t="s">
        <v>56</v>
      </c>
      <c r="J97" s="269"/>
      <c r="K97" s="272"/>
      <c r="L97" s="331"/>
      <c r="M97" s="278"/>
    </row>
    <row r="98" spans="1:13" s="406" customFormat="1" ht="15" customHeight="1">
      <c r="A98" s="303" t="s">
        <v>64</v>
      </c>
      <c r="B98" s="238"/>
      <c r="C98" s="238"/>
      <c r="D98" s="238"/>
      <c r="E98" s="238"/>
      <c r="F98" s="238"/>
      <c r="G98" s="238"/>
      <c r="H98" s="238"/>
      <c r="I98" s="238"/>
      <c r="J98" s="238"/>
      <c r="K98" s="302"/>
      <c r="L98" s="331"/>
      <c r="M98" s="278"/>
    </row>
    <row r="99" spans="1:13" ht="15" customHeight="1">
      <c r="A99" s="266"/>
      <c r="B99" s="279"/>
      <c r="C99" s="268" t="s">
        <v>23</v>
      </c>
      <c r="D99" s="269"/>
      <c r="E99" s="269"/>
      <c r="F99" s="269"/>
      <c r="G99" s="270" t="s">
        <v>57</v>
      </c>
      <c r="H99" s="175" t="s">
        <v>64</v>
      </c>
      <c r="I99" s="172" t="s">
        <v>56</v>
      </c>
      <c r="J99" s="269"/>
      <c r="K99" s="272"/>
      <c r="M99" s="278"/>
    </row>
    <row r="100" spans="1:13" s="406" customFormat="1" ht="15" customHeight="1">
      <c r="A100" s="303" t="s">
        <v>64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302"/>
      <c r="L100" s="331"/>
      <c r="M100" s="278"/>
    </row>
    <row r="101" spans="1:13" ht="15">
      <c r="A101" s="259"/>
      <c r="B101" s="336"/>
      <c r="C101" s="337"/>
      <c r="D101" s="338"/>
      <c r="E101" s="337"/>
      <c r="F101" s="297"/>
      <c r="G101" s="339"/>
      <c r="H101" s="330"/>
      <c r="I101" s="330"/>
      <c r="J101" s="296"/>
      <c r="K101" s="389"/>
      <c r="M101" s="278"/>
    </row>
    <row r="102" spans="1:13" ht="15">
      <c r="A102" s="286"/>
      <c r="B102" s="388"/>
      <c r="C102" s="390" t="s">
        <v>10</v>
      </c>
      <c r="D102" s="391"/>
      <c r="E102" s="391"/>
      <c r="F102" s="289">
        <f>SUM(F80:F101)</f>
        <v>30000000</v>
      </c>
      <c r="G102" s="290">
        <f>SUM(G81:G101)</f>
        <v>222200000</v>
      </c>
      <c r="H102" s="388"/>
      <c r="I102" s="388"/>
      <c r="J102" s="388"/>
      <c r="K102" s="389"/>
      <c r="M102" s="278"/>
    </row>
    <row r="103" spans="1:13" ht="15">
      <c r="A103" s="286"/>
      <c r="B103" s="388"/>
      <c r="C103" s="238"/>
      <c r="D103" s="238"/>
      <c r="E103" s="238"/>
      <c r="F103" s="238"/>
      <c r="G103" s="238"/>
      <c r="H103" s="388"/>
      <c r="I103" s="388"/>
      <c r="J103" s="388"/>
      <c r="K103" s="340"/>
      <c r="M103" s="278"/>
    </row>
    <row r="104" spans="1:13" ht="15" customHeight="1">
      <c r="A104" s="328"/>
      <c r="B104" s="341"/>
      <c r="C104" s="336"/>
      <c r="D104" s="336"/>
      <c r="E104" s="336"/>
      <c r="F104" s="339"/>
      <c r="G104" s="339"/>
      <c r="H104" s="342"/>
      <c r="I104" s="342"/>
      <c r="J104" s="343"/>
      <c r="K104" s="389"/>
      <c r="M104" s="278"/>
    </row>
    <row r="105" spans="1:13" ht="15">
      <c r="A105" s="286"/>
      <c r="B105" s="388"/>
      <c r="C105" s="238"/>
      <c r="D105" s="238"/>
      <c r="E105" s="238"/>
      <c r="F105" s="238"/>
      <c r="G105" s="238"/>
      <c r="H105" s="388"/>
      <c r="I105" s="388"/>
      <c r="J105" s="388"/>
      <c r="K105" s="389"/>
      <c r="M105" s="278"/>
    </row>
    <row r="106" spans="1:13" ht="15">
      <c r="A106" s="286"/>
      <c r="B106" s="446" t="s">
        <v>71</v>
      </c>
      <c r="C106" s="447"/>
      <c r="D106" s="447"/>
      <c r="E106" s="391"/>
      <c r="F106" s="289">
        <f>+F14+F76+F102+F33+F20+F27</f>
        <v>30000000</v>
      </c>
      <c r="G106" s="290">
        <f>+G14+G76+G102+G20+G27</f>
        <v>1586842000</v>
      </c>
      <c r="H106" s="388"/>
      <c r="I106" s="388"/>
      <c r="J106" s="388"/>
      <c r="K106" s="389"/>
      <c r="M106" s="278"/>
    </row>
    <row r="107" spans="1:13" ht="15" customHeight="1">
      <c r="A107" s="344"/>
      <c r="B107" s="341"/>
      <c r="C107" s="298"/>
      <c r="D107" s="299"/>
      <c r="E107" s="299"/>
      <c r="F107" s="300"/>
      <c r="G107" s="300"/>
      <c r="H107" s="342"/>
      <c r="I107" s="342"/>
      <c r="J107" s="343"/>
      <c r="K107" s="340"/>
      <c r="M107" s="278"/>
    </row>
    <row r="108" spans="1:13" ht="15">
      <c r="A108" s="345" t="s">
        <v>62</v>
      </c>
      <c r="B108" s="346"/>
      <c r="C108" s="347"/>
      <c r="D108" s="347"/>
      <c r="E108" s="347"/>
      <c r="F108" s="346"/>
      <c r="G108" s="348"/>
      <c r="H108" s="349"/>
      <c r="I108" s="349"/>
      <c r="J108" s="347"/>
      <c r="K108" s="321" t="s">
        <v>62</v>
      </c>
      <c r="M108" s="278"/>
    </row>
    <row r="109" spans="1:13" ht="15">
      <c r="A109" s="350"/>
      <c r="B109" s="255"/>
      <c r="C109" s="351"/>
      <c r="D109" s="351"/>
      <c r="E109" s="351"/>
      <c r="F109" s="255"/>
      <c r="G109" s="325"/>
      <c r="H109" s="326"/>
      <c r="I109" s="326"/>
      <c r="J109" s="351"/>
      <c r="K109" s="352"/>
      <c r="M109" s="278"/>
    </row>
    <row r="110" spans="1:13" ht="39" customHeight="1">
      <c r="A110" s="328"/>
      <c r="B110" s="353"/>
      <c r="C110" s="354"/>
      <c r="D110" s="354"/>
      <c r="E110" s="354"/>
      <c r="F110" s="262"/>
      <c r="G110" s="355" t="str">
        <f>+C1</f>
        <v>Williams Brazil</v>
      </c>
      <c r="H110" s="356"/>
      <c r="I110" s="356"/>
      <c r="J110" s="356"/>
      <c r="K110" s="340"/>
      <c r="M110" s="278"/>
    </row>
    <row r="111" spans="1:13" ht="23.25" customHeight="1">
      <c r="A111" s="344"/>
      <c r="B111" s="357"/>
      <c r="C111" s="241"/>
      <c r="D111" s="241"/>
      <c r="E111" s="241"/>
      <c r="F111" s="262"/>
      <c r="G111" s="358" t="str">
        <f>+C2</f>
        <v>SUGAR LINE UP edition 29.08.2018</v>
      </c>
      <c r="H111" s="241"/>
      <c r="I111" s="241"/>
      <c r="J111" s="241"/>
      <c r="K111" s="359"/>
      <c r="M111" s="278"/>
    </row>
    <row r="112" spans="1:13" ht="15" customHeight="1">
      <c r="A112" s="344"/>
      <c r="B112" s="241"/>
      <c r="C112" s="241"/>
      <c r="D112" s="241"/>
      <c r="E112" s="241"/>
      <c r="F112" s="241"/>
      <c r="G112" s="241"/>
      <c r="H112" s="241"/>
      <c r="I112" s="241"/>
      <c r="J112" s="241"/>
      <c r="K112" s="359"/>
      <c r="M112" s="278"/>
    </row>
    <row r="113" spans="1:13" ht="15" customHeight="1">
      <c r="A113" s="344"/>
      <c r="B113" s="241"/>
      <c r="C113" s="241"/>
      <c r="D113" s="241"/>
      <c r="E113" s="241"/>
      <c r="F113" s="241"/>
      <c r="G113" s="241"/>
      <c r="H113" s="241"/>
      <c r="I113" s="241"/>
      <c r="J113" s="241"/>
      <c r="K113" s="359"/>
      <c r="M113" s="278"/>
    </row>
    <row r="114" spans="1:13" ht="15" customHeight="1">
      <c r="A114" s="360" t="s">
        <v>69</v>
      </c>
      <c r="B114" s="361"/>
      <c r="C114" s="354"/>
      <c r="D114" s="354"/>
      <c r="E114" s="354"/>
      <c r="F114" s="354"/>
      <c r="G114" s="354"/>
      <c r="H114" s="356"/>
      <c r="I114" s="356"/>
      <c r="J114" s="337"/>
      <c r="K114" s="340"/>
      <c r="M114" s="278"/>
    </row>
    <row r="115" spans="1:13" ht="15" customHeight="1">
      <c r="A115" s="362" t="s">
        <v>45</v>
      </c>
      <c r="B115" s="297">
        <f>SUM(F14:G14)</f>
        <v>20000000</v>
      </c>
      <c r="C115" s="354"/>
      <c r="D115" s="354"/>
      <c r="E115" s="354"/>
      <c r="F115" s="354"/>
      <c r="G115" s="354"/>
      <c r="H115" s="356"/>
      <c r="I115" s="356"/>
      <c r="J115" s="337"/>
      <c r="K115" s="340"/>
      <c r="M115" s="278"/>
    </row>
    <row r="116" spans="1:13" ht="15" customHeight="1">
      <c r="A116" s="362" t="s">
        <v>55</v>
      </c>
      <c r="B116" s="297">
        <f>F20</f>
        <v>0</v>
      </c>
      <c r="C116" s="354"/>
      <c r="D116" s="354"/>
      <c r="E116" s="354"/>
      <c r="F116" s="354"/>
      <c r="G116" s="354"/>
      <c r="H116" s="356"/>
      <c r="I116" s="356"/>
      <c r="J116" s="337"/>
      <c r="K116" s="340"/>
      <c r="M116" s="278"/>
    </row>
    <row r="117" spans="1:13" ht="15" customHeight="1">
      <c r="A117" s="362" t="s">
        <v>46</v>
      </c>
      <c r="B117" s="297">
        <f>SUM(F27:G27)</f>
        <v>0</v>
      </c>
      <c r="C117" s="354"/>
      <c r="D117" s="354"/>
      <c r="E117" s="354"/>
      <c r="F117" s="354"/>
      <c r="G117" s="354"/>
      <c r="H117" s="356"/>
      <c r="I117" s="356"/>
      <c r="J117" s="337"/>
      <c r="K117" s="340"/>
      <c r="M117" s="278"/>
    </row>
    <row r="118" spans="1:13" ht="15" customHeight="1">
      <c r="A118" s="362" t="s">
        <v>12</v>
      </c>
      <c r="B118" s="297">
        <f>SUM(F76:G76)</f>
        <v>1344642000</v>
      </c>
      <c r="C118" s="354"/>
      <c r="D118" s="354"/>
      <c r="E118" s="354"/>
      <c r="F118" s="354"/>
      <c r="G118" s="354"/>
      <c r="H118" s="356"/>
      <c r="I118" s="356"/>
      <c r="J118" s="354"/>
      <c r="K118" s="359"/>
      <c r="M118" s="278"/>
    </row>
    <row r="119" spans="1:13" ht="15" customHeight="1">
      <c r="A119" s="362" t="s">
        <v>41</v>
      </c>
      <c r="B119" s="297">
        <f>SUM(F102:G102)</f>
        <v>252200000</v>
      </c>
      <c r="C119" s="354"/>
      <c r="D119" s="354"/>
      <c r="E119" s="354"/>
      <c r="F119" s="354"/>
      <c r="G119" s="354"/>
      <c r="H119" s="356"/>
      <c r="I119" s="356"/>
      <c r="J119" s="354"/>
      <c r="K119" s="359"/>
      <c r="M119" s="278"/>
    </row>
    <row r="120" spans="1:13" ht="15" customHeight="1">
      <c r="A120" s="363" t="s">
        <v>26</v>
      </c>
      <c r="B120" s="364">
        <f>SUM(B115:B119)</f>
        <v>1616842000</v>
      </c>
      <c r="C120" s="354"/>
      <c r="D120" s="354"/>
      <c r="E120" s="354"/>
      <c r="F120" s="354"/>
      <c r="G120" s="354"/>
      <c r="H120" s="356"/>
      <c r="I120" s="356"/>
      <c r="J120" s="354"/>
      <c r="K120" s="247"/>
      <c r="M120" s="278"/>
    </row>
    <row r="121" spans="1:13" ht="15" customHeight="1">
      <c r="A121" s="305"/>
      <c r="B121" s="262"/>
      <c r="C121" s="354"/>
      <c r="D121" s="354"/>
      <c r="E121" s="354"/>
      <c r="F121" s="354"/>
      <c r="G121" s="354"/>
      <c r="H121" s="356"/>
      <c r="I121" s="356"/>
      <c r="J121" s="354"/>
      <c r="K121" s="247"/>
      <c r="M121" s="278"/>
    </row>
    <row r="122" spans="1:13" ht="15" customHeight="1">
      <c r="A122" s="305"/>
      <c r="B122" s="262"/>
      <c r="C122" s="354"/>
      <c r="D122" s="354"/>
      <c r="E122" s="354"/>
      <c r="F122" s="354"/>
      <c r="G122" s="354"/>
      <c r="H122" s="356"/>
      <c r="I122" s="356"/>
      <c r="J122" s="354"/>
      <c r="K122" s="247"/>
      <c r="M122" s="278"/>
    </row>
    <row r="123" spans="1:13" ht="15" customHeight="1">
      <c r="A123" s="365"/>
      <c r="B123" s="366"/>
      <c r="C123" s="354"/>
      <c r="D123" s="354"/>
      <c r="E123" s="354"/>
      <c r="F123" s="354"/>
      <c r="G123" s="354"/>
      <c r="H123" s="356"/>
      <c r="I123" s="356"/>
      <c r="J123" s="354"/>
      <c r="K123" s="247"/>
      <c r="M123" s="278"/>
    </row>
    <row r="124" spans="1:13" ht="15" customHeight="1">
      <c r="A124" s="365"/>
      <c r="B124" s="367"/>
      <c r="C124" s="354"/>
      <c r="D124" s="354"/>
      <c r="E124" s="354"/>
      <c r="F124" s="354"/>
      <c r="G124" s="354"/>
      <c r="H124" s="356"/>
      <c r="I124" s="356"/>
      <c r="J124" s="354"/>
      <c r="K124" s="368"/>
      <c r="L124" s="464"/>
      <c r="M124" s="278"/>
    </row>
    <row r="125" spans="1:13" ht="15" customHeight="1">
      <c r="A125" s="365"/>
      <c r="B125" s="367"/>
      <c r="C125" s="354"/>
      <c r="D125" s="354"/>
      <c r="E125" s="354"/>
      <c r="F125" s="354"/>
      <c r="G125" s="354"/>
      <c r="H125" s="356"/>
      <c r="I125" s="356"/>
      <c r="J125" s="354"/>
      <c r="K125" s="368"/>
      <c r="L125" s="464"/>
      <c r="M125" s="278"/>
    </row>
    <row r="126" spans="1:13" ht="15" customHeight="1">
      <c r="A126" s="365"/>
      <c r="B126" s="367"/>
      <c r="C126" s="354"/>
      <c r="D126" s="354"/>
      <c r="E126" s="354"/>
      <c r="F126" s="354"/>
      <c r="G126" s="354"/>
      <c r="H126" s="356"/>
      <c r="I126" s="356"/>
      <c r="J126" s="354"/>
      <c r="K126" s="368"/>
      <c r="M126" s="278"/>
    </row>
    <row r="127" spans="1:13" ht="15" customHeight="1">
      <c r="A127" s="365"/>
      <c r="B127" s="367"/>
      <c r="C127" s="354"/>
      <c r="D127" s="354"/>
      <c r="E127" s="354"/>
      <c r="F127" s="354"/>
      <c r="G127" s="354"/>
      <c r="H127" s="356"/>
      <c r="I127" s="356"/>
      <c r="J127" s="354"/>
      <c r="K127" s="368"/>
      <c r="M127" s="278"/>
    </row>
    <row r="128" spans="1:13" ht="15" customHeight="1">
      <c r="A128" s="365"/>
      <c r="B128" s="367"/>
      <c r="C128" s="354"/>
      <c r="D128" s="354"/>
      <c r="E128" s="354"/>
      <c r="F128" s="354"/>
      <c r="G128" s="354"/>
      <c r="H128" s="356"/>
      <c r="I128" s="356"/>
      <c r="J128" s="354"/>
      <c r="K128" s="369"/>
      <c r="M128" s="278"/>
    </row>
    <row r="129" spans="1:13" ht="15">
      <c r="A129" s="365"/>
      <c r="B129" s="367"/>
      <c r="C129" s="354"/>
      <c r="D129" s="354"/>
      <c r="E129" s="354"/>
      <c r="F129" s="354"/>
      <c r="G129" s="354"/>
      <c r="H129" s="356"/>
      <c r="I129" s="356"/>
      <c r="J129" s="354"/>
      <c r="K129" s="369"/>
      <c r="M129" s="278"/>
    </row>
    <row r="130" spans="1:13" ht="15">
      <c r="A130" s="370"/>
      <c r="B130" s="371"/>
      <c r="C130" s="354"/>
      <c r="D130" s="354"/>
      <c r="E130" s="354"/>
      <c r="F130" s="354"/>
      <c r="G130" s="354"/>
      <c r="H130" s="356"/>
      <c r="I130" s="356"/>
      <c r="J130" s="354"/>
      <c r="K130" s="369"/>
      <c r="M130" s="278"/>
    </row>
    <row r="131" spans="1:13" ht="15">
      <c r="A131" s="360" t="s">
        <v>70</v>
      </c>
      <c r="B131" s="361"/>
      <c r="C131" s="354"/>
      <c r="D131" s="354"/>
      <c r="E131" s="354"/>
      <c r="F131" s="354"/>
      <c r="G131" s="354"/>
      <c r="H131" s="356"/>
      <c r="I131" s="356"/>
      <c r="J131" s="354"/>
      <c r="K131" s="369"/>
      <c r="M131" s="278"/>
    </row>
    <row r="132" spans="1:13" ht="15">
      <c r="A132" s="362" t="s">
        <v>53</v>
      </c>
      <c r="B132" s="297">
        <f>SUMIF($H$7:$H$104,"A45",$F$7:$F$104)</f>
        <v>0</v>
      </c>
      <c r="C132" s="354"/>
      <c r="D132" s="354"/>
      <c r="E132" s="354"/>
      <c r="F132" s="354"/>
      <c r="G132" s="354"/>
      <c r="H132" s="356"/>
      <c r="I132" s="356"/>
      <c r="J132" s="354"/>
      <c r="K132" s="369"/>
      <c r="M132" s="278"/>
    </row>
    <row r="133" spans="1:13" ht="15">
      <c r="A133" s="362" t="s">
        <v>52</v>
      </c>
      <c r="B133" s="297">
        <f>SUMIF($H$7:$H$108,"B150",$F$7:$F$108)</f>
        <v>30000000</v>
      </c>
      <c r="C133" s="354"/>
      <c r="D133" s="354"/>
      <c r="E133" s="354"/>
      <c r="F133" s="354"/>
      <c r="G133" s="354"/>
      <c r="H133" s="356"/>
      <c r="I133" s="356"/>
      <c r="J133" s="354"/>
      <c r="K133" s="369"/>
      <c r="M133" s="278"/>
    </row>
    <row r="134" spans="1:13" ht="15">
      <c r="A134" s="362" t="s">
        <v>9</v>
      </c>
      <c r="B134" s="297">
        <f>SUMIF(H7:H107,"VHP",G7:G107)</f>
        <v>1586842000</v>
      </c>
      <c r="C134" s="354"/>
      <c r="D134" s="354"/>
      <c r="E134" s="354"/>
      <c r="F134" s="354"/>
      <c r="G134" s="354"/>
      <c r="H134" s="356"/>
      <c r="I134" s="356"/>
      <c r="J134" s="354"/>
      <c r="K134" s="369"/>
      <c r="M134" s="278"/>
    </row>
    <row r="135" spans="1:13" ht="15">
      <c r="A135" s="198" t="s">
        <v>76</v>
      </c>
      <c r="B135" s="297">
        <v>0</v>
      </c>
      <c r="C135" s="354"/>
      <c r="D135" s="354"/>
      <c r="E135" s="354"/>
      <c r="F135" s="354"/>
      <c r="G135" s="354"/>
      <c r="H135" s="356"/>
      <c r="I135" s="356"/>
      <c r="J135" s="354"/>
      <c r="K135" s="369"/>
      <c r="M135" s="278"/>
    </row>
    <row r="136" spans="1:13" ht="15">
      <c r="A136" s="363" t="s">
        <v>26</v>
      </c>
      <c r="B136" s="364">
        <f>SUM(B132:B135)</f>
        <v>1616842000</v>
      </c>
      <c r="C136" s="354"/>
      <c r="D136" s="354"/>
      <c r="E136" s="354"/>
      <c r="F136" s="354"/>
      <c r="G136" s="354"/>
      <c r="H136" s="356"/>
      <c r="I136" s="356"/>
      <c r="J136" s="354"/>
      <c r="K136" s="369"/>
      <c r="M136" s="278"/>
    </row>
    <row r="137" spans="1:13" ht="15">
      <c r="A137" s="370"/>
      <c r="B137" s="371"/>
      <c r="C137" s="354"/>
      <c r="D137" s="354"/>
      <c r="E137" s="354"/>
      <c r="F137" s="354"/>
      <c r="G137" s="354"/>
      <c r="H137" s="356"/>
      <c r="I137" s="356"/>
      <c r="J137" s="356"/>
      <c r="K137" s="369"/>
      <c r="M137" s="278"/>
    </row>
    <row r="138" spans="1:13" ht="15">
      <c r="A138" s="344"/>
      <c r="B138" s="372"/>
      <c r="C138" s="354"/>
      <c r="D138" s="354"/>
      <c r="E138" s="354"/>
      <c r="F138" s="354"/>
      <c r="G138" s="354"/>
      <c r="H138" s="356"/>
      <c r="I138" s="356"/>
      <c r="J138" s="356"/>
      <c r="K138" s="369"/>
      <c r="M138" s="278"/>
    </row>
    <row r="139" spans="1:13" ht="15">
      <c r="A139" s="305"/>
      <c r="B139" s="262"/>
      <c r="C139" s="354"/>
      <c r="D139" s="354"/>
      <c r="E139" s="354"/>
      <c r="F139" s="354"/>
      <c r="G139" s="354"/>
      <c r="H139" s="356"/>
      <c r="I139" s="356"/>
      <c r="J139" s="356"/>
      <c r="K139" s="369"/>
      <c r="M139" s="278"/>
    </row>
    <row r="140" spans="1:13" ht="15">
      <c r="A140" s="373"/>
      <c r="B140" s="374"/>
      <c r="C140" s="354"/>
      <c r="D140" s="354"/>
      <c r="E140" s="354"/>
      <c r="F140" s="354"/>
      <c r="G140" s="354"/>
      <c r="H140" s="356"/>
      <c r="I140" s="356"/>
      <c r="J140" s="356"/>
      <c r="K140" s="369"/>
      <c r="M140" s="278"/>
    </row>
    <row r="141" spans="1:13" ht="15">
      <c r="A141" s="344"/>
      <c r="B141" s="372"/>
      <c r="C141" s="241"/>
      <c r="D141" s="241"/>
      <c r="E141" s="241"/>
      <c r="F141" s="241"/>
      <c r="G141" s="241"/>
      <c r="H141" s="246"/>
      <c r="I141" s="241"/>
      <c r="J141" s="241"/>
      <c r="K141" s="247"/>
      <c r="M141" s="278"/>
    </row>
    <row r="142" spans="1:13" ht="15">
      <c r="A142" s="375"/>
      <c r="B142" s="376"/>
      <c r="C142" s="376"/>
      <c r="D142" s="376"/>
      <c r="E142" s="376"/>
      <c r="F142" s="376"/>
      <c r="G142" s="376"/>
      <c r="H142" s="246"/>
      <c r="I142" s="241"/>
      <c r="J142" s="241"/>
      <c r="K142" s="247"/>
      <c r="M142" s="278"/>
    </row>
    <row r="143" spans="1:13" ht="15">
      <c r="A143" s="305"/>
      <c r="B143" s="374"/>
      <c r="C143" s="262"/>
      <c r="D143" s="262"/>
      <c r="E143" s="262"/>
      <c r="F143" s="262"/>
      <c r="G143" s="262"/>
      <c r="H143" s="262"/>
      <c r="I143" s="262"/>
      <c r="J143" s="262"/>
      <c r="K143" s="264"/>
      <c r="M143" s="278"/>
    </row>
    <row r="144" spans="1:13" ht="15">
      <c r="A144" s="305"/>
      <c r="B144" s="262"/>
      <c r="C144" s="262"/>
      <c r="D144" s="262"/>
      <c r="E144" s="262"/>
      <c r="F144" s="262"/>
      <c r="G144" s="262"/>
      <c r="H144" s="262"/>
      <c r="I144" s="262"/>
      <c r="J144" s="262"/>
      <c r="K144" s="264"/>
      <c r="M144" s="278"/>
    </row>
    <row r="145" spans="1:11" ht="15">
      <c r="A145" s="305"/>
      <c r="B145" s="262"/>
      <c r="C145" s="262"/>
      <c r="D145" s="262"/>
      <c r="E145" s="262"/>
      <c r="F145" s="262"/>
      <c r="G145" s="262"/>
      <c r="H145" s="262"/>
      <c r="I145" s="262"/>
      <c r="J145" s="262"/>
      <c r="K145" s="264"/>
    </row>
    <row r="146" spans="1:11" ht="15">
      <c r="A146" s="377" t="s">
        <v>63</v>
      </c>
      <c r="B146" s="378"/>
      <c r="C146" s="379"/>
      <c r="D146" s="379"/>
      <c r="E146" s="379"/>
      <c r="F146" s="379"/>
      <c r="G146" s="379"/>
      <c r="H146" s="380"/>
      <c r="I146" s="379"/>
      <c r="J146" s="379"/>
      <c r="K146" s="321" t="s">
        <v>63</v>
      </c>
    </row>
    <row r="148" ht="15">
      <c r="A148" s="381"/>
    </row>
    <row r="149" spans="1:2" ht="15.75">
      <c r="A149" s="382"/>
      <c r="B149" s="383"/>
    </row>
    <row r="150" ht="15.75">
      <c r="A150" s="384"/>
    </row>
    <row r="151" ht="15">
      <c r="A151" s="385"/>
    </row>
    <row r="152" ht="15.75">
      <c r="A152" s="386"/>
    </row>
    <row r="153" ht="15">
      <c r="A153" s="385"/>
    </row>
  </sheetData>
  <sheetProtection password="F66E" sheet="1"/>
  <mergeCells count="4">
    <mergeCell ref="C1:K1"/>
    <mergeCell ref="C2:K2"/>
    <mergeCell ref="C3:K3"/>
    <mergeCell ref="B106:D10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77" max="255" man="1"/>
    <brk id="10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D10" sqref="D1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23"/>
      <c r="M1" s="66"/>
    </row>
    <row r="2" spans="1:13" ht="26.25">
      <c r="A2" s="38"/>
      <c r="B2" s="1"/>
      <c r="C2" s="450" t="str">
        <f>+LINEUP!C2</f>
        <v>SUGAR LINE UP edition 29.08.2018</v>
      </c>
      <c r="D2" s="450"/>
      <c r="E2" s="450"/>
      <c r="F2" s="450"/>
      <c r="G2" s="450"/>
      <c r="H2" s="450"/>
      <c r="I2" s="450"/>
      <c r="J2" s="450"/>
      <c r="K2" s="451"/>
      <c r="L2" s="28"/>
      <c r="M2" s="66"/>
    </row>
    <row r="3" spans="1:13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1" s="61" customFormat="1" ht="15">
      <c r="A10" s="281" t="s">
        <v>64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0"/>
    </row>
    <row r="11" spans="1:11" s="61" customFormat="1" ht="15">
      <c r="A11" s="89"/>
      <c r="B11" s="284"/>
      <c r="C11" s="273"/>
      <c r="D11" s="274"/>
      <c r="E11" s="157"/>
      <c r="F11" s="275"/>
      <c r="G11" s="275"/>
      <c r="H11" s="57"/>
      <c r="I11" s="57"/>
      <c r="J11" s="57"/>
      <c r="K11" s="231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9" customFormat="1" ht="15.75" customHeight="1">
      <c r="A16" s="281" t="s">
        <v>64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1"/>
      <c r="L16" s="277">
        <f>DAYS360(C16,D16)</f>
        <v>0</v>
      </c>
      <c r="M16" s="278"/>
    </row>
    <row r="17" spans="1:13" s="33" customFormat="1" ht="13.5" customHeight="1">
      <c r="A17" s="165"/>
      <c r="B17" s="284"/>
      <c r="C17" s="273"/>
      <c r="D17" s="274"/>
      <c r="E17" s="274"/>
      <c r="F17" s="275"/>
      <c r="G17" s="275"/>
      <c r="H17" s="57"/>
      <c r="I17" s="57"/>
      <c r="J17" s="57"/>
      <c r="K17" s="231"/>
      <c r="L17" s="235"/>
      <c r="M17" s="235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155</v>
      </c>
      <c r="B48" s="284"/>
      <c r="C48" s="154">
        <v>43334</v>
      </c>
      <c r="D48" s="157">
        <v>43340</v>
      </c>
      <c r="E48" s="157">
        <v>43346</v>
      </c>
      <c r="F48" s="275">
        <v>10000000</v>
      </c>
      <c r="G48" s="282"/>
      <c r="H48" s="57" t="s">
        <v>87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65" t="s">
        <v>154</v>
      </c>
      <c r="B49" s="284"/>
      <c r="C49" s="154">
        <v>43340</v>
      </c>
      <c r="D49" s="157">
        <v>43346</v>
      </c>
      <c r="E49" s="157">
        <v>43355</v>
      </c>
      <c r="F49" s="275">
        <v>20000000</v>
      </c>
      <c r="G49" s="282"/>
      <c r="H49" s="57" t="s">
        <v>87</v>
      </c>
      <c r="I49" s="57" t="s">
        <v>11</v>
      </c>
      <c r="J49" s="57" t="s">
        <v>153</v>
      </c>
      <c r="K49" s="67"/>
      <c r="L49" s="123"/>
      <c r="M49" s="123"/>
    </row>
    <row r="50" spans="1:13" s="61" customFormat="1" ht="15">
      <c r="A50" s="177"/>
      <c r="B50" s="178"/>
      <c r="C50" s="172" t="s">
        <v>49</v>
      </c>
      <c r="D50" s="173"/>
      <c r="E50" s="173"/>
      <c r="F50" s="173"/>
      <c r="G50" s="174"/>
      <c r="H50" s="175"/>
      <c r="I50" s="172"/>
      <c r="J50" s="173"/>
      <c r="K50" s="179"/>
      <c r="L50" s="73"/>
      <c r="M50" s="73"/>
    </row>
    <row r="51" spans="1:13" s="61" customFormat="1" ht="15">
      <c r="A51" s="149" t="s">
        <v>64</v>
      </c>
      <c r="B51" s="226"/>
      <c r="C51" s="148"/>
      <c r="D51" s="157"/>
      <c r="E51" s="157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7"/>
      <c r="B52" s="178"/>
      <c r="C52" s="172" t="s">
        <v>35</v>
      </c>
      <c r="D52" s="173"/>
      <c r="E52" s="173"/>
      <c r="F52" s="173"/>
      <c r="G52" s="174"/>
      <c r="H52" s="175"/>
      <c r="I52" s="172"/>
      <c r="J52" s="173"/>
      <c r="K52" s="179"/>
      <c r="L52" s="73"/>
      <c r="M52" s="73"/>
    </row>
    <row r="53" spans="1:13" s="61" customFormat="1" ht="15" customHeight="1">
      <c r="A53" s="149" t="s">
        <v>64</v>
      </c>
      <c r="B53" s="233"/>
      <c r="C53" s="148"/>
      <c r="D53" s="157"/>
      <c r="E53" s="157"/>
      <c r="F53" s="95"/>
      <c r="G53" s="95"/>
      <c r="H53" s="14"/>
      <c r="I53" s="97"/>
      <c r="J53" s="8"/>
      <c r="K53" s="151"/>
      <c r="L53" s="147">
        <f>DAYS360(C53,D53)</f>
        <v>0</v>
      </c>
      <c r="M53" s="160"/>
    </row>
    <row r="54" spans="1:13" s="61" customFormat="1" ht="15" customHeight="1">
      <c r="A54" s="177"/>
      <c r="B54" s="178"/>
      <c r="C54" s="172" t="s">
        <v>80</v>
      </c>
      <c r="D54" s="269"/>
      <c r="E54" s="269"/>
      <c r="F54" s="269"/>
      <c r="G54" s="174"/>
      <c r="H54" s="175"/>
      <c r="I54" s="172"/>
      <c r="J54" s="269"/>
      <c r="K54" s="272"/>
      <c r="L54" s="277"/>
      <c r="M54" s="278"/>
    </row>
    <row r="55" spans="1:13" s="406" customFormat="1" ht="15" customHeight="1">
      <c r="A55" s="89"/>
      <c r="B55" s="238"/>
      <c r="C55" s="285"/>
      <c r="D55" s="274"/>
      <c r="E55" s="274"/>
      <c r="F55" s="297"/>
      <c r="H55" s="14"/>
      <c r="I55" s="296"/>
      <c r="J55" s="57"/>
      <c r="K55" s="302"/>
      <c r="L55" s="277"/>
      <c r="M55" s="278"/>
    </row>
    <row r="56" spans="1:13" s="61" customFormat="1" ht="15">
      <c r="A56" s="177"/>
      <c r="B56" s="178"/>
      <c r="C56" s="172" t="s">
        <v>23</v>
      </c>
      <c r="D56" s="173"/>
      <c r="E56" s="173"/>
      <c r="F56" s="173"/>
      <c r="G56" s="174"/>
      <c r="H56" s="175"/>
      <c r="I56" s="172"/>
      <c r="J56" s="173"/>
      <c r="K56" s="179"/>
      <c r="L56" s="87"/>
      <c r="M56" s="87"/>
    </row>
    <row r="57" spans="1:13" s="61" customFormat="1" ht="15" customHeight="1">
      <c r="A57" s="165"/>
      <c r="B57" s="284"/>
      <c r="C57" s="154"/>
      <c r="D57" s="157"/>
      <c r="E57" s="157"/>
      <c r="F57" s="275"/>
      <c r="G57" s="282"/>
      <c r="H57" s="57"/>
      <c r="I57" s="57"/>
      <c r="J57" s="57"/>
      <c r="K57" s="302"/>
      <c r="L57" s="277"/>
      <c r="M57" s="278"/>
    </row>
    <row r="58" spans="1:13" s="61" customFormat="1" ht="15">
      <c r="A58" s="89"/>
      <c r="B58" s="232"/>
      <c r="C58" s="148"/>
      <c r="D58" s="157"/>
      <c r="E58" s="157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3" t="s">
        <v>10</v>
      </c>
      <c r="D59" s="184"/>
      <c r="E59" s="185"/>
      <c r="F59" s="186">
        <f>SUM(F44:F57)</f>
        <v>30000000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10"/>
      <c r="C61" s="210"/>
      <c r="D61" s="210"/>
      <c r="E61" s="210"/>
      <c r="F61" s="210"/>
      <c r="G61" s="210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10"/>
      <c r="H62" s="14"/>
      <c r="I62" s="14"/>
      <c r="J62" s="8"/>
      <c r="K62" s="111"/>
    </row>
    <row r="63" spans="1:11" ht="15">
      <c r="A63" s="89"/>
      <c r="B63" s="187" t="s">
        <v>24</v>
      </c>
      <c r="C63" s="188" t="s">
        <v>10</v>
      </c>
      <c r="D63" s="189"/>
      <c r="E63" s="189"/>
      <c r="F63" s="186">
        <f>F12+F24+F40+F59+F30+F18</f>
        <v>30000000</v>
      </c>
      <c r="G63" s="210"/>
      <c r="H63" s="14"/>
      <c r="I63" s="14"/>
      <c r="J63" s="8"/>
      <c r="K63" s="111"/>
    </row>
    <row r="64" spans="1:11" ht="15">
      <c r="A64" s="62"/>
      <c r="B64" s="210"/>
      <c r="C64" s="15"/>
      <c r="D64" s="15"/>
      <c r="E64" s="15"/>
      <c r="F64" s="210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9"/>
      <c r="B66" s="220"/>
      <c r="C66" s="221"/>
      <c r="D66" s="221"/>
      <c r="E66" s="221"/>
      <c r="F66" s="213" t="str">
        <f>+C1</f>
        <v>Williams Brazil</v>
      </c>
      <c r="G66" s="213"/>
      <c r="H66" s="222"/>
      <c r="I66" s="222"/>
      <c r="J66" s="222"/>
      <c r="K66" s="161"/>
    </row>
    <row r="67" spans="1:11" ht="25.5">
      <c r="A67" s="43"/>
      <c r="B67" s="19"/>
      <c r="C67" s="21"/>
      <c r="D67" s="21"/>
      <c r="E67" s="21"/>
      <c r="F67" s="22" t="str">
        <f>+C2</f>
        <v>SUGAR LINE UP edition 29.08.2018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4" t="s">
        <v>25</v>
      </c>
      <c r="B70" s="455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8" t="s">
        <v>45</v>
      </c>
      <c r="B71" s="95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8" t="s">
        <v>55</v>
      </c>
      <c r="B72" s="95">
        <f>F18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46</v>
      </c>
      <c r="B73" s="95">
        <f>F24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48</v>
      </c>
      <c r="B74" s="95">
        <f>F30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12</v>
      </c>
      <c r="B75" s="95">
        <f>F40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8" t="s">
        <v>41</v>
      </c>
      <c r="B76" s="95">
        <f>F59</f>
        <v>30000000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7" t="s">
        <v>26</v>
      </c>
      <c r="B77" s="196">
        <f>SUM(B71:B76)</f>
        <v>30000000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4" t="s">
        <v>40</v>
      </c>
      <c r="B84" s="455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53</v>
      </c>
      <c r="B85" s="95">
        <f>SUMIF($H$12:$H$60,"A45",$F$12:$F$60)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8" t="s">
        <v>52</v>
      </c>
      <c r="B86" s="95">
        <f>SUMIF($H$12:$H$60,"B150",$F$12:$G$60)</f>
        <v>30000000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8" t="s">
        <v>76</v>
      </c>
      <c r="B87" s="95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7" t="s">
        <v>26</v>
      </c>
      <c r="B88" s="196">
        <f>SUM(B85:B87)</f>
        <v>30000000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6"/>
  <sheetViews>
    <sheetView showGridLines="0" workbookViewId="0" topLeftCell="A1">
      <selection activeCell="E11" sqref="E11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8"/>
      <c r="B2" s="1"/>
      <c r="C2" s="450" t="str">
        <f>+LINEUP!C2</f>
        <v>SUGAR LINE UP edition 29.08.2018</v>
      </c>
      <c r="D2" s="450"/>
      <c r="E2" s="450"/>
      <c r="F2" s="450"/>
      <c r="G2" s="450"/>
      <c r="H2" s="450"/>
      <c r="I2" s="450"/>
      <c r="J2" s="450"/>
      <c r="K2" s="451"/>
    </row>
    <row r="3" spans="1:11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1"/>
      <c r="K5" s="51"/>
    </row>
    <row r="6" spans="1:11" ht="15">
      <c r="A6" s="250" t="s">
        <v>0</v>
      </c>
      <c r="B6" s="251"/>
      <c r="C6" s="252" t="s">
        <v>1</v>
      </c>
      <c r="D6" s="252" t="s">
        <v>2</v>
      </c>
      <c r="E6" s="252" t="s">
        <v>3</v>
      </c>
      <c r="F6" s="252"/>
      <c r="G6" s="252" t="s">
        <v>5</v>
      </c>
      <c r="H6" s="252" t="s">
        <v>6</v>
      </c>
      <c r="I6" s="252" t="s">
        <v>7</v>
      </c>
      <c r="J6" s="252" t="s">
        <v>8</v>
      </c>
      <c r="K6" s="253"/>
    </row>
    <row r="7" spans="1:13" s="239" customFormat="1" ht="15">
      <c r="A7" s="254"/>
      <c r="B7" s="255"/>
      <c r="C7" s="255"/>
      <c r="D7" s="255"/>
      <c r="E7" s="256"/>
      <c r="F7" s="255"/>
      <c r="G7" s="255"/>
      <c r="H7" s="256"/>
      <c r="I7" s="256"/>
      <c r="J7" s="255"/>
      <c r="K7" s="257"/>
      <c r="L7" s="258"/>
      <c r="M7" s="238"/>
    </row>
    <row r="8" spans="1:13" s="239" customFormat="1" ht="13.5" customHeight="1">
      <c r="A8" s="259"/>
      <c r="B8" s="260" t="s">
        <v>45</v>
      </c>
      <c r="C8" s="261"/>
      <c r="D8" s="388"/>
      <c r="E8" s="263"/>
      <c r="F8" s="388"/>
      <c r="G8" s="388"/>
      <c r="H8" s="263"/>
      <c r="I8" s="263"/>
      <c r="J8" s="388"/>
      <c r="K8" s="389"/>
      <c r="L8" s="258"/>
      <c r="M8" s="265"/>
    </row>
    <row r="9" spans="1:14" s="239" customFormat="1" ht="13.5" customHeight="1">
      <c r="A9" s="266"/>
      <c r="B9" s="267"/>
      <c r="C9" s="268" t="s">
        <v>74</v>
      </c>
      <c r="D9" s="269"/>
      <c r="E9" s="409"/>
      <c r="F9" s="269"/>
      <c r="G9" s="270" t="s">
        <v>57</v>
      </c>
      <c r="H9" s="175"/>
      <c r="I9" s="268"/>
      <c r="J9" s="269"/>
      <c r="K9" s="272" t="s">
        <v>44</v>
      </c>
      <c r="L9" s="258"/>
      <c r="M9" s="265"/>
      <c r="N9" s="258"/>
    </row>
    <row r="10" spans="1:12" s="406" customFormat="1" ht="15">
      <c r="A10" s="165" t="s">
        <v>149</v>
      </c>
      <c r="B10" s="284"/>
      <c r="C10" s="273">
        <v>43344</v>
      </c>
      <c r="D10" s="157" t="s">
        <v>89</v>
      </c>
      <c r="E10" s="157" t="s">
        <v>89</v>
      </c>
      <c r="F10" s="432"/>
      <c r="G10" s="275">
        <v>20000000</v>
      </c>
      <c r="H10" s="57" t="s">
        <v>9</v>
      </c>
      <c r="I10" s="57" t="s">
        <v>150</v>
      </c>
      <c r="J10" s="57" t="s">
        <v>11</v>
      </c>
      <c r="K10" s="276"/>
      <c r="L10" s="277"/>
    </row>
    <row r="11" spans="1:13" s="239" customFormat="1" ht="15">
      <c r="A11" s="266"/>
      <c r="B11" s="279"/>
      <c r="C11" s="268" t="s">
        <v>59</v>
      </c>
      <c r="D11" s="269"/>
      <c r="E11" s="409"/>
      <c r="F11" s="269"/>
      <c r="G11" s="270" t="s">
        <v>57</v>
      </c>
      <c r="H11" s="280"/>
      <c r="I11" s="268"/>
      <c r="J11" s="269"/>
      <c r="K11" s="272"/>
      <c r="L11" s="258"/>
      <c r="M11" s="278"/>
    </row>
    <row r="12" spans="1:13" s="239" customFormat="1" ht="15.75" customHeight="1">
      <c r="A12" s="281" t="s">
        <v>64</v>
      </c>
      <c r="B12" s="238"/>
      <c r="C12" s="238"/>
      <c r="D12" s="238"/>
      <c r="E12" s="411"/>
      <c r="F12" s="238"/>
      <c r="G12" s="238"/>
      <c r="H12" s="238"/>
      <c r="I12" s="238"/>
      <c r="J12" s="238"/>
      <c r="K12" s="389"/>
      <c r="L12" s="277">
        <f>DAYS360('Partial Recap'!C13,'Partial Recap'!D13)</f>
        <v>0</v>
      </c>
      <c r="M12" s="278"/>
    </row>
    <row r="13" spans="1:13" s="239" customFormat="1" ht="13.5" customHeight="1">
      <c r="A13" s="286"/>
      <c r="B13" s="388"/>
      <c r="C13" s="390" t="s">
        <v>10</v>
      </c>
      <c r="D13" s="391"/>
      <c r="E13" s="417"/>
      <c r="F13" s="289"/>
      <c r="G13" s="290">
        <f>SUM(G10:G12)</f>
        <v>20000000</v>
      </c>
      <c r="H13" s="388"/>
      <c r="I13" s="388"/>
      <c r="J13" s="388"/>
      <c r="K13" s="389"/>
      <c r="L13" s="258"/>
      <c r="M13" s="265"/>
    </row>
    <row r="14" spans="1:13" s="239" customFormat="1" ht="13.5" customHeight="1">
      <c r="A14" s="259"/>
      <c r="B14" s="291"/>
      <c r="C14" s="292"/>
      <c r="D14" s="293"/>
      <c r="E14" s="293"/>
      <c r="F14" s="294"/>
      <c r="G14" s="295"/>
      <c r="H14" s="296"/>
      <c r="I14" s="296"/>
      <c r="J14" s="296"/>
      <c r="K14" s="389"/>
      <c r="L14" s="277"/>
      <c r="M14" s="265"/>
    </row>
    <row r="15" spans="1:13" s="239" customFormat="1" ht="13.5" customHeight="1">
      <c r="A15" s="259"/>
      <c r="B15" s="260" t="s">
        <v>55</v>
      </c>
      <c r="C15" s="261"/>
      <c r="D15" s="388"/>
      <c r="E15" s="263"/>
      <c r="F15" s="388"/>
      <c r="G15" s="388"/>
      <c r="H15" s="263"/>
      <c r="I15" s="263"/>
      <c r="J15" s="388"/>
      <c r="K15" s="389"/>
      <c r="L15" s="277"/>
      <c r="M15" s="265"/>
    </row>
    <row r="16" spans="1:13" s="239" customFormat="1" ht="13.5" customHeight="1">
      <c r="A16" s="266"/>
      <c r="B16" s="267"/>
      <c r="C16" s="268" t="s">
        <v>50</v>
      </c>
      <c r="D16" s="269"/>
      <c r="E16" s="409"/>
      <c r="F16" s="269"/>
      <c r="G16" s="270" t="s">
        <v>57</v>
      </c>
      <c r="H16" s="280"/>
      <c r="I16" s="268"/>
      <c r="J16" s="269"/>
      <c r="K16" s="272"/>
      <c r="L16" s="258"/>
      <c r="M16" s="265"/>
    </row>
    <row r="17" spans="1:13" s="239" customFormat="1" ht="15.75" customHeight="1">
      <c r="A17" s="281" t="s">
        <v>64</v>
      </c>
      <c r="B17" s="284"/>
      <c r="C17" s="273"/>
      <c r="D17" s="274"/>
      <c r="E17" s="412"/>
      <c r="F17" s="275"/>
      <c r="G17" s="275"/>
      <c r="H17" s="57"/>
      <c r="I17" s="57"/>
      <c r="J17" s="57"/>
      <c r="K17" s="389"/>
      <c r="L17" s="277"/>
      <c r="M17" s="278"/>
    </row>
    <row r="18" spans="1:13" s="239" customFormat="1" ht="13.5" customHeight="1">
      <c r="A18" s="286"/>
      <c r="B18" s="388"/>
      <c r="C18" s="390" t="s">
        <v>10</v>
      </c>
      <c r="D18" s="391"/>
      <c r="E18" s="417"/>
      <c r="F18" s="289">
        <f>SUM(F17:F17)</f>
        <v>0</v>
      </c>
      <c r="G18" s="290">
        <f>SUM(G17)</f>
        <v>0</v>
      </c>
      <c r="H18" s="388"/>
      <c r="I18" s="388"/>
      <c r="J18" s="388"/>
      <c r="K18" s="389"/>
      <c r="L18" s="258"/>
      <c r="M18" s="265"/>
    </row>
    <row r="19" spans="1:13" s="239" customFormat="1" ht="13.5" customHeight="1">
      <c r="A19" s="286"/>
      <c r="B19" s="388"/>
      <c r="C19" s="298"/>
      <c r="D19" s="299"/>
      <c r="E19" s="299"/>
      <c r="F19" s="300"/>
      <c r="G19" s="300"/>
      <c r="H19" s="388"/>
      <c r="I19" s="388"/>
      <c r="J19" s="388"/>
      <c r="K19" s="389"/>
      <c r="L19" s="258"/>
      <c r="M19" s="265"/>
    </row>
    <row r="20" spans="1:13" s="282" customFormat="1" ht="13.5" customHeight="1">
      <c r="A20" s="259"/>
      <c r="B20" s="260" t="s">
        <v>46</v>
      </c>
      <c r="C20" s="261"/>
      <c r="D20" s="238"/>
      <c r="E20" s="411"/>
      <c r="F20" s="238"/>
      <c r="G20" s="238"/>
      <c r="H20" s="263"/>
      <c r="I20" s="263"/>
      <c r="J20" s="388"/>
      <c r="K20" s="389"/>
      <c r="L20" s="301"/>
      <c r="M20" s="283"/>
    </row>
    <row r="21" spans="1:13" s="282" customFormat="1" ht="13.5" customHeight="1">
      <c r="A21" s="266"/>
      <c r="B21" s="267"/>
      <c r="C21" s="268" t="s">
        <v>74</v>
      </c>
      <c r="D21" s="269"/>
      <c r="E21" s="409"/>
      <c r="F21" s="269"/>
      <c r="G21" s="270" t="s">
        <v>57</v>
      </c>
      <c r="H21" s="280"/>
      <c r="I21" s="268"/>
      <c r="J21" s="269"/>
      <c r="K21" s="272"/>
      <c r="L21" s="301"/>
      <c r="M21" s="283"/>
    </row>
    <row r="22" spans="1:13" s="406" customFormat="1" ht="15.75" customHeight="1">
      <c r="A22" s="281" t="s">
        <v>64</v>
      </c>
      <c r="B22" s="284"/>
      <c r="C22" s="273"/>
      <c r="D22" s="274"/>
      <c r="E22" s="412"/>
      <c r="F22" s="275"/>
      <c r="G22" s="275"/>
      <c r="H22" s="57"/>
      <c r="I22" s="57"/>
      <c r="J22" s="57"/>
      <c r="K22" s="437"/>
      <c r="L22" s="277"/>
      <c r="M22" s="278"/>
    </row>
    <row r="23" spans="1:13" s="239" customFormat="1" ht="14.25" customHeight="1">
      <c r="A23" s="266"/>
      <c r="B23" s="279"/>
      <c r="C23" s="268" t="s">
        <v>50</v>
      </c>
      <c r="D23" s="269"/>
      <c r="E23" s="409"/>
      <c r="F23" s="269"/>
      <c r="G23" s="270" t="s">
        <v>57</v>
      </c>
      <c r="H23" s="280"/>
      <c r="I23" s="268"/>
      <c r="J23" s="269"/>
      <c r="K23" s="272"/>
      <c r="L23" s="301"/>
      <c r="M23" s="265"/>
    </row>
    <row r="24" spans="1:13" s="239" customFormat="1" ht="15">
      <c r="A24" s="281" t="s">
        <v>64</v>
      </c>
      <c r="B24" s="238"/>
      <c r="C24" s="238"/>
      <c r="D24" s="238"/>
      <c r="E24" s="411"/>
      <c r="F24" s="238"/>
      <c r="G24" s="238"/>
      <c r="H24" s="238"/>
      <c r="I24" s="238"/>
      <c r="J24" s="238"/>
      <c r="K24" s="302"/>
      <c r="L24" s="301"/>
      <c r="M24" s="265"/>
    </row>
    <row r="25" spans="1:13" s="239" customFormat="1" ht="15">
      <c r="A25" s="286"/>
      <c r="B25" s="388"/>
      <c r="C25" s="390" t="s">
        <v>10</v>
      </c>
      <c r="D25" s="391"/>
      <c r="E25" s="417"/>
      <c r="F25" s="289">
        <f>SUM(F21:F23)</f>
        <v>0</v>
      </c>
      <c r="G25" s="290">
        <f>SUM(G22:G24)</f>
        <v>0</v>
      </c>
      <c r="H25" s="388"/>
      <c r="I25" s="388"/>
      <c r="J25" s="388"/>
      <c r="K25" s="389"/>
      <c r="L25" s="258"/>
      <c r="M25" s="265"/>
    </row>
    <row r="26" spans="1:13" s="239" customFormat="1" ht="15">
      <c r="A26" s="286"/>
      <c r="B26" s="388"/>
      <c r="C26" s="298"/>
      <c r="D26" s="299"/>
      <c r="E26" s="299"/>
      <c r="F26" s="300"/>
      <c r="G26" s="300"/>
      <c r="H26" s="388"/>
      <c r="I26" s="388"/>
      <c r="J26" s="388"/>
      <c r="K26" s="389"/>
      <c r="L26" s="258"/>
      <c r="M26" s="265"/>
    </row>
    <row r="27" spans="1:13" s="239" customFormat="1" ht="15">
      <c r="A27" s="305"/>
      <c r="B27" s="260" t="s">
        <v>48</v>
      </c>
      <c r="C27" s="261"/>
      <c r="D27" s="388"/>
      <c r="E27" s="411"/>
      <c r="F27" s="306"/>
      <c r="G27" s="306"/>
      <c r="H27" s="263"/>
      <c r="I27" s="263"/>
      <c r="J27" s="263"/>
      <c r="K27" s="307"/>
      <c r="L27" s="258"/>
      <c r="M27" s="265"/>
    </row>
    <row r="28" spans="1:13" s="239" customFormat="1" ht="15">
      <c r="A28" s="266"/>
      <c r="B28" s="267"/>
      <c r="C28" s="268" t="s">
        <v>50</v>
      </c>
      <c r="D28" s="269"/>
      <c r="E28" s="409"/>
      <c r="F28" s="269"/>
      <c r="G28" s="270" t="s">
        <v>57</v>
      </c>
      <c r="H28" s="270"/>
      <c r="I28" s="268"/>
      <c r="J28" s="269"/>
      <c r="K28" s="272"/>
      <c r="L28" s="277"/>
      <c r="M28" s="278"/>
    </row>
    <row r="29" spans="1:13" s="239" customFormat="1" ht="15">
      <c r="A29" s="281" t="s">
        <v>64</v>
      </c>
      <c r="B29" s="308"/>
      <c r="C29" s="309"/>
      <c r="D29" s="310"/>
      <c r="E29" s="311"/>
      <c r="F29" s="312"/>
      <c r="G29" s="313"/>
      <c r="H29" s="314"/>
      <c r="I29" s="314"/>
      <c r="J29" s="314"/>
      <c r="K29" s="302"/>
      <c r="L29" s="277"/>
      <c r="M29" s="278"/>
    </row>
    <row r="30" spans="1:13" s="239" customFormat="1" ht="15">
      <c r="A30" s="281"/>
      <c r="B30" s="308"/>
      <c r="C30" s="309"/>
      <c r="D30" s="310"/>
      <c r="E30" s="311"/>
      <c r="F30" s="312"/>
      <c r="G30" s="313"/>
      <c r="H30" s="314"/>
      <c r="I30" s="314"/>
      <c r="J30" s="314"/>
      <c r="K30" s="302"/>
      <c r="L30" s="277"/>
      <c r="M30" s="278"/>
    </row>
    <row r="31" spans="1:13" s="239" customFormat="1" ht="15">
      <c r="A31" s="315"/>
      <c r="B31" s="291"/>
      <c r="C31" s="390" t="s">
        <v>10</v>
      </c>
      <c r="D31" s="391"/>
      <c r="E31" s="417"/>
      <c r="F31" s="289">
        <f>SUM(F29)</f>
        <v>0</v>
      </c>
      <c r="G31" s="290">
        <v>0</v>
      </c>
      <c r="H31" s="291"/>
      <c r="I31" s="291"/>
      <c r="J31" s="291"/>
      <c r="K31" s="389"/>
      <c r="L31" s="277"/>
      <c r="M31" s="278"/>
    </row>
    <row r="32" spans="1:13" s="239" customFormat="1" ht="15">
      <c r="A32" s="316" t="s">
        <v>16</v>
      </c>
      <c r="B32" s="317"/>
      <c r="C32" s="318"/>
      <c r="D32" s="318"/>
      <c r="E32" s="320"/>
      <c r="F32" s="317"/>
      <c r="G32" s="319"/>
      <c r="H32" s="320"/>
      <c r="I32" s="320"/>
      <c r="J32" s="318"/>
      <c r="K32" s="321" t="s">
        <v>16</v>
      </c>
      <c r="L32" s="277"/>
      <c r="M32" s="278"/>
    </row>
    <row r="33" spans="1:13" s="239" customFormat="1" ht="15">
      <c r="A33" s="322"/>
      <c r="B33" s="255"/>
      <c r="C33" s="323"/>
      <c r="D33" s="323"/>
      <c r="E33" s="413" t="s">
        <v>189</v>
      </c>
      <c r="F33" s="255"/>
      <c r="G33" s="325"/>
      <c r="H33" s="326"/>
      <c r="I33" s="326"/>
      <c r="J33" s="323"/>
      <c r="K33" s="327"/>
      <c r="L33" s="277"/>
      <c r="M33" s="278"/>
    </row>
    <row r="34" spans="1:13" s="282" customFormat="1" ht="15">
      <c r="A34" s="328"/>
      <c r="B34" s="260" t="s">
        <v>12</v>
      </c>
      <c r="C34" s="261"/>
      <c r="D34" s="299"/>
      <c r="E34" s="299"/>
      <c r="F34" s="300"/>
      <c r="G34" s="329"/>
      <c r="H34" s="330"/>
      <c r="I34" s="330"/>
      <c r="J34" s="330"/>
      <c r="K34" s="389"/>
      <c r="L34" s="277"/>
      <c r="M34" s="331"/>
    </row>
    <row r="35" spans="1:13" s="282" customFormat="1" ht="15">
      <c r="A35" s="266"/>
      <c r="B35" s="267"/>
      <c r="C35" s="268" t="s">
        <v>13</v>
      </c>
      <c r="D35" s="269"/>
      <c r="E35" s="409"/>
      <c r="F35" s="269"/>
      <c r="G35" s="270" t="s">
        <v>57</v>
      </c>
      <c r="H35" s="271"/>
      <c r="I35" s="268"/>
      <c r="J35" s="269"/>
      <c r="K35" s="272"/>
      <c r="L35" s="332"/>
      <c r="M35" s="331"/>
    </row>
    <row r="36" spans="1:13" s="282" customFormat="1" ht="15.75" customHeight="1">
      <c r="A36" s="165" t="s">
        <v>134</v>
      </c>
      <c r="B36" s="284"/>
      <c r="C36" s="273">
        <v>43331</v>
      </c>
      <c r="D36" s="157">
        <v>43338</v>
      </c>
      <c r="E36" s="157">
        <v>43342</v>
      </c>
      <c r="F36" s="436"/>
      <c r="G36" s="275">
        <v>61180000</v>
      </c>
      <c r="H36" s="57" t="s">
        <v>9</v>
      </c>
      <c r="I36" s="57" t="s">
        <v>11</v>
      </c>
      <c r="J36" s="57" t="s">
        <v>84</v>
      </c>
      <c r="K36" s="437"/>
      <c r="L36" s="301"/>
      <c r="M36" s="331"/>
    </row>
    <row r="37" spans="1:13" s="282" customFormat="1" ht="15.75" customHeight="1">
      <c r="A37" s="165" t="s">
        <v>135</v>
      </c>
      <c r="B37" s="284"/>
      <c r="C37" s="273">
        <v>43328</v>
      </c>
      <c r="D37" s="157">
        <v>43342</v>
      </c>
      <c r="E37" s="157">
        <v>43342</v>
      </c>
      <c r="F37" s="436"/>
      <c r="G37" s="275">
        <v>15175000</v>
      </c>
      <c r="H37" s="57" t="s">
        <v>9</v>
      </c>
      <c r="I37" s="57" t="s">
        <v>138</v>
      </c>
      <c r="J37" s="57" t="s">
        <v>75</v>
      </c>
      <c r="K37" s="437"/>
      <c r="L37" s="301"/>
      <c r="M37" s="331"/>
    </row>
    <row r="38" spans="1:13" s="282" customFormat="1" ht="15.75" customHeight="1">
      <c r="A38" s="165" t="s">
        <v>137</v>
      </c>
      <c r="B38" s="284"/>
      <c r="C38" s="273">
        <v>43336</v>
      </c>
      <c r="D38" s="157">
        <v>43342</v>
      </c>
      <c r="E38" s="157">
        <v>43344</v>
      </c>
      <c r="F38" s="436"/>
      <c r="G38" s="275">
        <v>71780000</v>
      </c>
      <c r="H38" s="57" t="s">
        <v>9</v>
      </c>
      <c r="I38" s="57" t="s">
        <v>88</v>
      </c>
      <c r="J38" s="57" t="s">
        <v>66</v>
      </c>
      <c r="K38" s="437"/>
      <c r="L38" s="301"/>
      <c r="M38" s="331"/>
    </row>
    <row r="39" spans="1:13" s="282" customFormat="1" ht="15.75" customHeight="1">
      <c r="A39" s="165" t="s">
        <v>106</v>
      </c>
      <c r="B39" s="284"/>
      <c r="C39" s="273">
        <v>43333</v>
      </c>
      <c r="D39" s="157">
        <v>43344</v>
      </c>
      <c r="E39" s="157">
        <v>43345</v>
      </c>
      <c r="F39" s="436"/>
      <c r="G39" s="275">
        <v>19600000</v>
      </c>
      <c r="H39" s="57" t="s">
        <v>9</v>
      </c>
      <c r="I39" s="57" t="s">
        <v>178</v>
      </c>
      <c r="J39" s="57" t="s">
        <v>66</v>
      </c>
      <c r="K39" s="437"/>
      <c r="L39" s="301"/>
      <c r="M39" s="331"/>
    </row>
    <row r="40" spans="1:13" s="282" customFormat="1" ht="15.75" customHeight="1">
      <c r="A40" s="165" t="s">
        <v>136</v>
      </c>
      <c r="B40" s="284"/>
      <c r="C40" s="273">
        <v>43338</v>
      </c>
      <c r="D40" s="157">
        <v>43348</v>
      </c>
      <c r="E40" s="157">
        <v>43349</v>
      </c>
      <c r="F40" s="436"/>
      <c r="G40" s="275">
        <v>49500000</v>
      </c>
      <c r="H40" s="57" t="s">
        <v>9</v>
      </c>
      <c r="I40" s="57" t="s">
        <v>97</v>
      </c>
      <c r="J40" s="57" t="s">
        <v>66</v>
      </c>
      <c r="K40" s="437"/>
      <c r="L40" s="301"/>
      <c r="M40" s="331"/>
    </row>
    <row r="41" spans="1:13" s="282" customFormat="1" ht="15.75" customHeight="1">
      <c r="A41" s="165" t="s">
        <v>179</v>
      </c>
      <c r="B41" s="284"/>
      <c r="C41" s="273">
        <v>43347</v>
      </c>
      <c r="D41" s="157">
        <v>43350</v>
      </c>
      <c r="E41" s="157">
        <v>43351</v>
      </c>
      <c r="F41" s="436"/>
      <c r="G41" s="275">
        <v>29500000</v>
      </c>
      <c r="H41" s="57" t="s">
        <v>9</v>
      </c>
      <c r="I41" s="57" t="s">
        <v>97</v>
      </c>
      <c r="J41" s="57" t="s">
        <v>66</v>
      </c>
      <c r="K41" s="437"/>
      <c r="L41" s="301"/>
      <c r="M41" s="331"/>
    </row>
    <row r="42" spans="1:13" s="282" customFormat="1" ht="15.75" customHeight="1">
      <c r="A42" s="165"/>
      <c r="B42" s="284"/>
      <c r="C42" s="273"/>
      <c r="D42" s="157">
        <v>43349</v>
      </c>
      <c r="E42" s="157">
        <v>43350</v>
      </c>
      <c r="F42" s="436"/>
      <c r="G42" s="275">
        <v>45150000</v>
      </c>
      <c r="H42" s="57" t="s">
        <v>9</v>
      </c>
      <c r="I42" s="57" t="s">
        <v>97</v>
      </c>
      <c r="J42" s="57" t="s">
        <v>66</v>
      </c>
      <c r="K42" s="437"/>
      <c r="L42" s="301"/>
      <c r="M42" s="331"/>
    </row>
    <row r="43" spans="1:13" s="282" customFormat="1" ht="15.75" customHeight="1">
      <c r="A43" s="165" t="s">
        <v>157</v>
      </c>
      <c r="B43" s="284"/>
      <c r="C43" s="273">
        <v>43348</v>
      </c>
      <c r="D43" s="157">
        <v>43351</v>
      </c>
      <c r="E43" s="157">
        <v>43352</v>
      </c>
      <c r="F43" s="436"/>
      <c r="G43" s="275">
        <v>69250000</v>
      </c>
      <c r="H43" s="57" t="s">
        <v>9</v>
      </c>
      <c r="I43" s="57" t="s">
        <v>11</v>
      </c>
      <c r="J43" s="57" t="s">
        <v>84</v>
      </c>
      <c r="K43" s="437"/>
      <c r="L43" s="301"/>
      <c r="M43" s="331"/>
    </row>
    <row r="44" spans="1:13" s="282" customFormat="1" ht="15.75" customHeight="1">
      <c r="A44" s="165" t="s">
        <v>158</v>
      </c>
      <c r="B44" s="284"/>
      <c r="C44" s="273">
        <v>43352</v>
      </c>
      <c r="D44" s="157">
        <v>43355</v>
      </c>
      <c r="E44" s="157">
        <v>43356</v>
      </c>
      <c r="F44" s="436"/>
      <c r="G44" s="275">
        <v>52500000</v>
      </c>
      <c r="H44" s="57" t="s">
        <v>9</v>
      </c>
      <c r="I44" s="57" t="s">
        <v>180</v>
      </c>
      <c r="J44" s="57" t="s">
        <v>66</v>
      </c>
      <c r="K44" s="437"/>
      <c r="L44" s="301"/>
      <c r="M44" s="331"/>
    </row>
    <row r="45" spans="1:13" s="282" customFormat="1" ht="15.75" customHeight="1">
      <c r="A45" s="165" t="s">
        <v>181</v>
      </c>
      <c r="B45" s="284"/>
      <c r="C45" s="273">
        <v>43361</v>
      </c>
      <c r="D45" s="157">
        <v>43361</v>
      </c>
      <c r="E45" s="157">
        <v>43363</v>
      </c>
      <c r="F45" s="436"/>
      <c r="G45" s="275">
        <v>69250000</v>
      </c>
      <c r="H45" s="57" t="s">
        <v>9</v>
      </c>
      <c r="I45" s="57" t="s">
        <v>11</v>
      </c>
      <c r="J45" s="57" t="s">
        <v>84</v>
      </c>
      <c r="K45" s="437"/>
      <c r="L45" s="301"/>
      <c r="M45" s="331"/>
    </row>
    <row r="46" spans="1:13" s="239" customFormat="1" ht="15">
      <c r="A46" s="266"/>
      <c r="B46" s="279"/>
      <c r="C46" s="268" t="s">
        <v>43</v>
      </c>
      <c r="D46" s="333"/>
      <c r="E46" s="409"/>
      <c r="F46" s="269"/>
      <c r="G46" s="270" t="s">
        <v>57</v>
      </c>
      <c r="H46" s="271"/>
      <c r="I46" s="268"/>
      <c r="J46" s="269"/>
      <c r="K46" s="272"/>
      <c r="L46" s="277"/>
      <c r="M46" s="278"/>
    </row>
    <row r="47" spans="1:13" s="282" customFormat="1" ht="15.75" customHeight="1">
      <c r="A47" s="165" t="s">
        <v>162</v>
      </c>
      <c r="B47" s="284"/>
      <c r="C47" s="273">
        <v>43338</v>
      </c>
      <c r="D47" s="157">
        <v>43340</v>
      </c>
      <c r="E47" s="157">
        <v>43341</v>
      </c>
      <c r="F47" s="436"/>
      <c r="G47" s="275">
        <v>45150000</v>
      </c>
      <c r="H47" s="57" t="s">
        <v>9</v>
      </c>
      <c r="I47" s="57" t="s">
        <v>138</v>
      </c>
      <c r="J47" s="57" t="s">
        <v>75</v>
      </c>
      <c r="K47" s="437"/>
      <c r="L47" s="301"/>
      <c r="M47" s="331"/>
    </row>
    <row r="48" spans="1:13" s="282" customFormat="1" ht="15.75" customHeight="1">
      <c r="A48" s="165" t="s">
        <v>139</v>
      </c>
      <c r="B48" s="284"/>
      <c r="C48" s="273">
        <v>43335</v>
      </c>
      <c r="D48" s="157">
        <v>43341</v>
      </c>
      <c r="E48" s="157">
        <v>43373</v>
      </c>
      <c r="F48" s="436"/>
      <c r="G48" s="275">
        <v>32000000</v>
      </c>
      <c r="H48" s="57" t="s">
        <v>9</v>
      </c>
      <c r="I48" s="57" t="s">
        <v>11</v>
      </c>
      <c r="J48" s="57" t="s">
        <v>15</v>
      </c>
      <c r="K48" s="437"/>
      <c r="L48" s="301"/>
      <c r="M48" s="331"/>
    </row>
    <row r="49" spans="1:13" s="282" customFormat="1" ht="15.75" customHeight="1">
      <c r="A49" s="165" t="s">
        <v>163</v>
      </c>
      <c r="B49" s="284"/>
      <c r="C49" s="273">
        <v>43337</v>
      </c>
      <c r="D49" s="157">
        <v>43341</v>
      </c>
      <c r="E49" s="157">
        <v>43343</v>
      </c>
      <c r="F49" s="436"/>
      <c r="G49" s="275">
        <v>71987000</v>
      </c>
      <c r="H49" s="57" t="s">
        <v>9</v>
      </c>
      <c r="I49" s="57" t="s">
        <v>11</v>
      </c>
      <c r="J49" s="57" t="s">
        <v>89</v>
      </c>
      <c r="K49" s="437"/>
      <c r="L49" s="301"/>
      <c r="M49" s="331"/>
    </row>
    <row r="50" spans="1:13" s="282" customFormat="1" ht="15.75" customHeight="1">
      <c r="A50" s="165" t="s">
        <v>161</v>
      </c>
      <c r="B50" s="284"/>
      <c r="C50" s="273">
        <v>43333</v>
      </c>
      <c r="D50" s="157">
        <v>43342</v>
      </c>
      <c r="E50" s="157">
        <v>43343</v>
      </c>
      <c r="F50" s="436"/>
      <c r="G50" s="275">
        <v>22750000</v>
      </c>
      <c r="H50" s="57" t="s">
        <v>9</v>
      </c>
      <c r="I50" s="57" t="s">
        <v>11</v>
      </c>
      <c r="J50" s="57" t="s">
        <v>67</v>
      </c>
      <c r="K50" s="437"/>
      <c r="L50" s="301"/>
      <c r="M50" s="331"/>
    </row>
    <row r="51" spans="1:13" s="282" customFormat="1" ht="15.75" customHeight="1">
      <c r="A51" s="165" t="s">
        <v>140</v>
      </c>
      <c r="B51" s="284"/>
      <c r="C51" s="273">
        <v>43337</v>
      </c>
      <c r="D51" s="157">
        <v>43342</v>
      </c>
      <c r="E51" s="157">
        <v>43343</v>
      </c>
      <c r="F51" s="436"/>
      <c r="G51" s="275">
        <v>25000000</v>
      </c>
      <c r="H51" s="57" t="s">
        <v>9</v>
      </c>
      <c r="I51" s="57" t="s">
        <v>11</v>
      </c>
      <c r="J51" s="57" t="s">
        <v>89</v>
      </c>
      <c r="K51" s="437"/>
      <c r="L51" s="301"/>
      <c r="M51" s="331"/>
    </row>
    <row r="52" spans="1:13" s="282" customFormat="1" ht="15.75" customHeight="1">
      <c r="A52" s="165" t="s">
        <v>160</v>
      </c>
      <c r="B52" s="284"/>
      <c r="C52" s="273">
        <v>43336</v>
      </c>
      <c r="D52" s="157">
        <v>43344</v>
      </c>
      <c r="E52" s="157">
        <v>43345</v>
      </c>
      <c r="F52" s="436"/>
      <c r="G52" s="275">
        <v>29620000</v>
      </c>
      <c r="H52" s="57" t="s">
        <v>9</v>
      </c>
      <c r="I52" s="57" t="s">
        <v>11</v>
      </c>
      <c r="J52" s="57" t="s">
        <v>67</v>
      </c>
      <c r="K52" s="437"/>
      <c r="L52" s="301"/>
      <c r="M52" s="331"/>
    </row>
    <row r="53" spans="1:13" s="282" customFormat="1" ht="15.75" customHeight="1">
      <c r="A53" s="165" t="s">
        <v>164</v>
      </c>
      <c r="B53" s="284"/>
      <c r="C53" s="273">
        <v>43341</v>
      </c>
      <c r="D53" s="157">
        <v>43345</v>
      </c>
      <c r="E53" s="157">
        <v>43346</v>
      </c>
      <c r="F53" s="436"/>
      <c r="G53" s="275">
        <v>72800000</v>
      </c>
      <c r="H53" s="57" t="s">
        <v>9</v>
      </c>
      <c r="I53" s="57" t="s">
        <v>11</v>
      </c>
      <c r="J53" s="57" t="s">
        <v>67</v>
      </c>
      <c r="K53" s="437"/>
      <c r="L53" s="301"/>
      <c r="M53" s="331"/>
    </row>
    <row r="54" spans="1:13" s="282" customFormat="1" ht="15.75" customHeight="1">
      <c r="A54" s="165" t="s">
        <v>182</v>
      </c>
      <c r="B54" s="284"/>
      <c r="C54" s="273">
        <v>43342</v>
      </c>
      <c r="D54" s="157">
        <v>43346</v>
      </c>
      <c r="E54" s="157">
        <v>43347</v>
      </c>
      <c r="F54" s="436"/>
      <c r="G54" s="275">
        <v>51600000</v>
      </c>
      <c r="H54" s="57" t="s">
        <v>9</v>
      </c>
      <c r="I54" s="57" t="s">
        <v>11</v>
      </c>
      <c r="J54" s="57" t="s">
        <v>15</v>
      </c>
      <c r="K54" s="437"/>
      <c r="L54" s="301"/>
      <c r="M54" s="331"/>
    </row>
    <row r="55" spans="1:13" s="282" customFormat="1" ht="15.75" customHeight="1">
      <c r="A55" s="165" t="s">
        <v>183</v>
      </c>
      <c r="B55" s="284"/>
      <c r="C55" s="273">
        <v>43343</v>
      </c>
      <c r="D55" s="157">
        <v>43347</v>
      </c>
      <c r="E55" s="157">
        <v>43348</v>
      </c>
      <c r="F55" s="436"/>
      <c r="G55" s="275">
        <v>47000000</v>
      </c>
      <c r="H55" s="57" t="s">
        <v>9</v>
      </c>
      <c r="I55" s="57" t="s">
        <v>11</v>
      </c>
      <c r="J55" s="57" t="s">
        <v>15</v>
      </c>
      <c r="K55" s="437"/>
      <c r="L55" s="301"/>
      <c r="M55" s="331"/>
    </row>
    <row r="56" spans="1:13" s="282" customFormat="1" ht="15.75" customHeight="1">
      <c r="A56" s="165" t="s">
        <v>184</v>
      </c>
      <c r="B56" s="284"/>
      <c r="C56" s="273">
        <v>43338</v>
      </c>
      <c r="D56" s="157">
        <v>43348</v>
      </c>
      <c r="E56" s="157">
        <v>43349</v>
      </c>
      <c r="F56" s="436"/>
      <c r="G56" s="275">
        <v>50000000</v>
      </c>
      <c r="H56" s="57" t="s">
        <v>9</v>
      </c>
      <c r="I56" s="57" t="s">
        <v>11</v>
      </c>
      <c r="J56" s="57" t="s">
        <v>186</v>
      </c>
      <c r="K56" s="437"/>
      <c r="L56" s="301"/>
      <c r="M56" s="331"/>
    </row>
    <row r="57" spans="1:13" s="282" customFormat="1" ht="15.75" customHeight="1">
      <c r="A57" s="165" t="s">
        <v>179</v>
      </c>
      <c r="B57" s="284"/>
      <c r="C57" s="273">
        <v>43347</v>
      </c>
      <c r="D57" s="157">
        <v>43349</v>
      </c>
      <c r="E57" s="157">
        <v>43350</v>
      </c>
      <c r="F57" s="436"/>
      <c r="G57" s="275">
        <v>45150000</v>
      </c>
      <c r="H57" s="57" t="s">
        <v>9</v>
      </c>
      <c r="I57" s="57" t="s">
        <v>97</v>
      </c>
      <c r="J57" s="57" t="s">
        <v>66</v>
      </c>
      <c r="K57" s="437"/>
      <c r="L57" s="301"/>
      <c r="M57" s="331"/>
    </row>
    <row r="58" spans="1:13" s="282" customFormat="1" ht="15.75" customHeight="1">
      <c r="A58" s="165" t="s">
        <v>185</v>
      </c>
      <c r="B58" s="284"/>
      <c r="C58" s="273">
        <v>43347</v>
      </c>
      <c r="D58" s="157">
        <v>43350</v>
      </c>
      <c r="E58" s="157">
        <v>43351</v>
      </c>
      <c r="F58" s="436"/>
      <c r="G58" s="275">
        <v>55000000</v>
      </c>
      <c r="H58" s="57" t="s">
        <v>9</v>
      </c>
      <c r="I58" s="57" t="s">
        <v>11</v>
      </c>
      <c r="J58" s="57" t="s">
        <v>92</v>
      </c>
      <c r="K58" s="437"/>
      <c r="L58" s="301"/>
      <c r="M58" s="331"/>
    </row>
    <row r="59" spans="1:13" s="406" customFormat="1" ht="15">
      <c r="A59" s="266"/>
      <c r="B59" s="279"/>
      <c r="C59" s="172" t="s">
        <v>85</v>
      </c>
      <c r="D59" s="269"/>
      <c r="E59" s="409"/>
      <c r="F59" s="269"/>
      <c r="G59" s="270" t="s">
        <v>57</v>
      </c>
      <c r="H59" s="271"/>
      <c r="I59" s="268"/>
      <c r="J59" s="269"/>
      <c r="K59" s="272"/>
      <c r="L59" s="277"/>
      <c r="M59" s="278"/>
    </row>
    <row r="60" spans="1:13" s="282" customFormat="1" ht="15.75" customHeight="1">
      <c r="A60" s="165" t="s">
        <v>166</v>
      </c>
      <c r="B60" s="284"/>
      <c r="C60" s="273">
        <v>43336</v>
      </c>
      <c r="D60" s="157">
        <v>43337</v>
      </c>
      <c r="E60" s="157">
        <v>43342</v>
      </c>
      <c r="F60" s="436"/>
      <c r="G60" s="275">
        <v>46700000</v>
      </c>
      <c r="H60" s="57" t="s">
        <v>9</v>
      </c>
      <c r="I60" s="57" t="s">
        <v>138</v>
      </c>
      <c r="J60" s="57" t="s">
        <v>75</v>
      </c>
      <c r="K60" s="437"/>
      <c r="L60" s="301"/>
      <c r="M60" s="331"/>
    </row>
    <row r="61" spans="1:13" s="282" customFormat="1" ht="15.75" customHeight="1">
      <c r="A61" s="165" t="s">
        <v>160</v>
      </c>
      <c r="B61" s="284"/>
      <c r="C61" s="273">
        <v>43336</v>
      </c>
      <c r="D61" s="157">
        <v>43342</v>
      </c>
      <c r="E61" s="157">
        <v>43344</v>
      </c>
      <c r="F61" s="436"/>
      <c r="G61" s="275">
        <v>25000000</v>
      </c>
      <c r="H61" s="57" t="s">
        <v>9</v>
      </c>
      <c r="I61" s="57" t="s">
        <v>11</v>
      </c>
      <c r="J61" s="57" t="s">
        <v>67</v>
      </c>
      <c r="K61" s="437"/>
      <c r="L61" s="301"/>
      <c r="M61" s="331"/>
    </row>
    <row r="62" spans="1:13" s="282" customFormat="1" ht="15.75" customHeight="1">
      <c r="A62" s="165" t="s">
        <v>167</v>
      </c>
      <c r="B62" s="284"/>
      <c r="C62" s="273">
        <v>43336</v>
      </c>
      <c r="D62" s="157">
        <v>43344</v>
      </c>
      <c r="E62" s="157">
        <v>43346</v>
      </c>
      <c r="F62" s="436"/>
      <c r="G62" s="275">
        <v>32000000</v>
      </c>
      <c r="H62" s="57" t="s">
        <v>9</v>
      </c>
      <c r="I62" s="57" t="s">
        <v>11</v>
      </c>
      <c r="J62" s="57" t="s">
        <v>78</v>
      </c>
      <c r="K62" s="437"/>
      <c r="L62" s="301"/>
      <c r="M62" s="331"/>
    </row>
    <row r="63" spans="1:13" s="282" customFormat="1" ht="15.75" customHeight="1">
      <c r="A63" s="165" t="s">
        <v>168</v>
      </c>
      <c r="B63" s="284"/>
      <c r="C63" s="273">
        <v>43337</v>
      </c>
      <c r="D63" s="157">
        <v>43348</v>
      </c>
      <c r="E63" s="157">
        <v>43350</v>
      </c>
      <c r="F63" s="436"/>
      <c r="G63" s="275">
        <v>30000000</v>
      </c>
      <c r="H63" s="57" t="s">
        <v>9</v>
      </c>
      <c r="I63" s="57" t="s">
        <v>116</v>
      </c>
      <c r="J63" s="57" t="s">
        <v>142</v>
      </c>
      <c r="K63" s="437"/>
      <c r="L63" s="301"/>
      <c r="M63" s="331"/>
    </row>
    <row r="64" spans="1:13" s="239" customFormat="1" ht="15">
      <c r="A64" s="266"/>
      <c r="B64" s="279"/>
      <c r="C64" s="268" t="s">
        <v>73</v>
      </c>
      <c r="D64" s="269"/>
      <c r="E64" s="409"/>
      <c r="F64" s="269"/>
      <c r="G64" s="270" t="s">
        <v>57</v>
      </c>
      <c r="H64" s="271"/>
      <c r="I64" s="268"/>
      <c r="J64" s="269"/>
      <c r="K64" s="272"/>
      <c r="L64" s="277"/>
      <c r="M64" s="278"/>
    </row>
    <row r="65" spans="1:13" s="282" customFormat="1" ht="15.75" customHeight="1">
      <c r="A65" s="165" t="s">
        <v>106</v>
      </c>
      <c r="B65" s="284"/>
      <c r="C65" s="154">
        <v>43333</v>
      </c>
      <c r="D65" s="157">
        <v>43340</v>
      </c>
      <c r="E65" s="157">
        <v>43342</v>
      </c>
      <c r="F65" s="436"/>
      <c r="G65" s="275">
        <v>50000000</v>
      </c>
      <c r="H65" s="57" t="s">
        <v>9</v>
      </c>
      <c r="I65" s="57" t="s">
        <v>178</v>
      </c>
      <c r="J65" s="57" t="s">
        <v>66</v>
      </c>
      <c r="K65" s="437"/>
      <c r="L65" s="301"/>
      <c r="M65" s="331"/>
    </row>
    <row r="66" spans="1:13" s="282" customFormat="1" ht="15.75" customHeight="1">
      <c r="A66" s="165" t="s">
        <v>161</v>
      </c>
      <c r="B66" s="284"/>
      <c r="C66" s="154">
        <v>43333</v>
      </c>
      <c r="D66" s="157">
        <v>43343</v>
      </c>
      <c r="E66" s="157">
        <v>43346</v>
      </c>
      <c r="F66" s="436"/>
      <c r="G66" s="275">
        <v>50000000</v>
      </c>
      <c r="H66" s="57" t="s">
        <v>9</v>
      </c>
      <c r="I66" s="57" t="s">
        <v>11</v>
      </c>
      <c r="J66" s="57" t="s">
        <v>67</v>
      </c>
      <c r="K66" s="437"/>
      <c r="L66" s="301"/>
      <c r="M66" s="331"/>
    </row>
    <row r="67" spans="1:13" s="282" customFormat="1" ht="15.75" customHeight="1">
      <c r="A67" s="165" t="s">
        <v>168</v>
      </c>
      <c r="B67" s="284"/>
      <c r="C67" s="154">
        <v>43337</v>
      </c>
      <c r="D67" s="157">
        <v>43346</v>
      </c>
      <c r="E67" s="157">
        <v>43348</v>
      </c>
      <c r="F67" s="436"/>
      <c r="G67" s="275">
        <v>36000000</v>
      </c>
      <c r="H67" s="57" t="s">
        <v>9</v>
      </c>
      <c r="I67" s="57" t="s">
        <v>116</v>
      </c>
      <c r="J67" s="57" t="s">
        <v>142</v>
      </c>
      <c r="K67" s="437"/>
      <c r="L67" s="301"/>
      <c r="M67" s="331"/>
    </row>
    <row r="68" spans="1:13" s="282" customFormat="1" ht="15.75" customHeight="1">
      <c r="A68" s="165" t="s">
        <v>187</v>
      </c>
      <c r="B68" s="284"/>
      <c r="C68" s="154">
        <v>43340</v>
      </c>
      <c r="D68" s="157">
        <v>43348</v>
      </c>
      <c r="E68" s="157">
        <v>43350</v>
      </c>
      <c r="F68" s="436"/>
      <c r="G68" s="275">
        <v>44000000</v>
      </c>
      <c r="H68" s="57" t="s">
        <v>9</v>
      </c>
      <c r="I68" s="57" t="s">
        <v>94</v>
      </c>
      <c r="J68" s="57" t="s">
        <v>188</v>
      </c>
      <c r="K68" s="437"/>
      <c r="L68" s="301"/>
      <c r="M68" s="331"/>
    </row>
    <row r="69" spans="1:13" s="239" customFormat="1" ht="15">
      <c r="A69" s="266"/>
      <c r="B69" s="279"/>
      <c r="C69" s="268" t="s">
        <v>19</v>
      </c>
      <c r="D69" s="269"/>
      <c r="E69" s="409"/>
      <c r="F69" s="269"/>
      <c r="G69" s="270" t="s">
        <v>57</v>
      </c>
      <c r="H69" s="280"/>
      <c r="I69" s="268"/>
      <c r="J69" s="269"/>
      <c r="K69" s="272"/>
      <c r="L69" s="277"/>
      <c r="M69" s="278"/>
    </row>
    <row r="70" spans="1:13" s="239" customFormat="1" ht="15">
      <c r="A70" s="303" t="s">
        <v>64</v>
      </c>
      <c r="B70" s="388"/>
      <c r="C70" s="388"/>
      <c r="D70" s="243"/>
      <c r="E70" s="244"/>
      <c r="F70" s="388"/>
      <c r="G70" s="275"/>
      <c r="H70" s="244"/>
      <c r="I70" s="244"/>
      <c r="J70" s="334"/>
      <c r="K70" s="389"/>
      <c r="L70" s="277"/>
      <c r="M70" s="278"/>
    </row>
    <row r="71" spans="1:13" s="239" customFormat="1" ht="15">
      <c r="A71" s="303"/>
      <c r="B71" s="388"/>
      <c r="C71" s="388"/>
      <c r="D71" s="243"/>
      <c r="E71" s="244"/>
      <c r="F71" s="388"/>
      <c r="G71" s="275"/>
      <c r="H71" s="244"/>
      <c r="I71" s="244"/>
      <c r="J71" s="334"/>
      <c r="K71" s="389"/>
      <c r="L71" s="277"/>
      <c r="M71" s="278"/>
    </row>
    <row r="72" spans="1:13" s="239" customFormat="1" ht="15">
      <c r="A72" s="259"/>
      <c r="B72" s="388"/>
      <c r="C72" s="390" t="s">
        <v>10</v>
      </c>
      <c r="D72" s="391"/>
      <c r="E72" s="417"/>
      <c r="F72" s="289">
        <f>SUM(F46:F70)</f>
        <v>0</v>
      </c>
      <c r="G72" s="290">
        <f>SUM(G35:G70)</f>
        <v>1344642000</v>
      </c>
      <c r="H72" s="244"/>
      <c r="I72" s="335"/>
      <c r="J72" s="334"/>
      <c r="K72" s="389"/>
      <c r="L72" s="277"/>
      <c r="M72" s="278"/>
    </row>
    <row r="73" spans="1:13" s="239" customFormat="1" ht="15">
      <c r="A73" s="316" t="s">
        <v>18</v>
      </c>
      <c r="B73" s="317"/>
      <c r="C73" s="318"/>
      <c r="D73" s="318"/>
      <c r="E73" s="320"/>
      <c r="F73" s="317"/>
      <c r="G73" s="319"/>
      <c r="H73" s="320"/>
      <c r="I73" s="320"/>
      <c r="J73" s="318"/>
      <c r="K73" s="321" t="s">
        <v>18</v>
      </c>
      <c r="L73" s="277"/>
      <c r="M73" s="278"/>
    </row>
    <row r="74" spans="1:13" s="239" customFormat="1" ht="15">
      <c r="A74" s="322"/>
      <c r="B74" s="255"/>
      <c r="C74" s="323"/>
      <c r="D74" s="323"/>
      <c r="E74" s="413" t="str">
        <f>E33</f>
        <v>WILLIAMS BRAZIL SUGAR LINE UP EDITION 29.08.2018</v>
      </c>
      <c r="F74" s="255"/>
      <c r="G74" s="325"/>
      <c r="H74" s="326"/>
      <c r="I74" s="326"/>
      <c r="J74" s="323"/>
      <c r="K74" s="327"/>
      <c r="L74" s="277"/>
      <c r="M74" s="278"/>
    </row>
    <row r="75" spans="1:13" s="239" customFormat="1" ht="15">
      <c r="A75" s="328"/>
      <c r="B75" s="260" t="s">
        <v>41</v>
      </c>
      <c r="C75" s="261"/>
      <c r="D75" s="299"/>
      <c r="E75" s="299"/>
      <c r="F75" s="300"/>
      <c r="G75" s="329"/>
      <c r="H75" s="330"/>
      <c r="I75" s="330"/>
      <c r="J75" s="330"/>
      <c r="K75" s="389"/>
      <c r="L75" s="277"/>
      <c r="M75" s="278"/>
    </row>
    <row r="76" spans="1:13" s="239" customFormat="1" ht="15" customHeight="1">
      <c r="A76" s="266"/>
      <c r="B76" s="267"/>
      <c r="C76" s="268" t="s">
        <v>20</v>
      </c>
      <c r="D76" s="269"/>
      <c r="E76" s="409"/>
      <c r="F76" s="269"/>
      <c r="G76" s="270" t="s">
        <v>57</v>
      </c>
      <c r="H76" s="280"/>
      <c r="I76" s="268"/>
      <c r="J76" s="269"/>
      <c r="K76" s="272"/>
      <c r="L76" s="277"/>
      <c r="M76" s="278"/>
    </row>
    <row r="77" spans="1:13" s="406" customFormat="1" ht="15" customHeight="1">
      <c r="A77" s="165" t="s">
        <v>173</v>
      </c>
      <c r="B77" s="284"/>
      <c r="C77" s="154">
        <v>43337</v>
      </c>
      <c r="D77" s="157">
        <v>43341</v>
      </c>
      <c r="E77" s="157">
        <v>43343</v>
      </c>
      <c r="F77" s="436"/>
      <c r="G77" s="275">
        <v>33000000</v>
      </c>
      <c r="H77" s="57" t="s">
        <v>9</v>
      </c>
      <c r="I77" s="57" t="s">
        <v>11</v>
      </c>
      <c r="J77" s="57" t="s">
        <v>15</v>
      </c>
      <c r="K77" s="302"/>
      <c r="L77" s="277"/>
      <c r="M77" s="278"/>
    </row>
    <row r="78" spans="1:13" s="239" customFormat="1" ht="15" customHeight="1">
      <c r="A78" s="266"/>
      <c r="B78" s="279"/>
      <c r="C78" s="268" t="s">
        <v>47</v>
      </c>
      <c r="D78" s="269"/>
      <c r="E78" s="409"/>
      <c r="F78" s="269"/>
      <c r="G78" s="270" t="s">
        <v>57</v>
      </c>
      <c r="H78" s="280"/>
      <c r="I78" s="268"/>
      <c r="J78" s="269"/>
      <c r="K78" s="272"/>
      <c r="L78" s="277"/>
      <c r="M78" s="278"/>
    </row>
    <row r="79" spans="1:13" s="239" customFormat="1" ht="15" customHeight="1">
      <c r="A79" s="303" t="s">
        <v>64</v>
      </c>
      <c r="B79" s="238"/>
      <c r="C79" s="238"/>
      <c r="D79" s="238"/>
      <c r="E79" s="411"/>
      <c r="F79" s="238"/>
      <c r="G79" s="238"/>
      <c r="H79" s="238"/>
      <c r="I79" s="238"/>
      <c r="J79" s="238"/>
      <c r="K79" s="302"/>
      <c r="L79" s="277"/>
      <c r="M79" s="278"/>
    </row>
    <row r="80" spans="1:13" s="239" customFormat="1" ht="15">
      <c r="A80" s="266"/>
      <c r="B80" s="279"/>
      <c r="C80" s="268" t="s">
        <v>21</v>
      </c>
      <c r="D80" s="269"/>
      <c r="E80" s="409"/>
      <c r="F80" s="269"/>
      <c r="G80" s="270" t="s">
        <v>57</v>
      </c>
      <c r="H80" s="280"/>
      <c r="I80" s="268"/>
      <c r="J80" s="269"/>
      <c r="K80" s="272"/>
      <c r="L80" s="277"/>
      <c r="M80" s="278"/>
    </row>
    <row r="81" spans="1:13" s="282" customFormat="1" ht="15.75" customHeight="1">
      <c r="A81" s="165" t="s">
        <v>145</v>
      </c>
      <c r="B81" s="284"/>
      <c r="C81" s="154">
        <v>43341</v>
      </c>
      <c r="D81" s="157">
        <v>43342</v>
      </c>
      <c r="E81" s="157">
        <v>43343</v>
      </c>
      <c r="F81" s="436"/>
      <c r="G81" s="275">
        <v>33000000</v>
      </c>
      <c r="H81" s="57" t="s">
        <v>9</v>
      </c>
      <c r="I81" s="57" t="s">
        <v>147</v>
      </c>
      <c r="J81" s="57" t="s">
        <v>81</v>
      </c>
      <c r="K81" s="435"/>
      <c r="L81" s="301"/>
      <c r="M81" s="331"/>
    </row>
    <row r="82" spans="1:13" s="282" customFormat="1" ht="15.75" customHeight="1">
      <c r="A82" s="165" t="s">
        <v>174</v>
      </c>
      <c r="B82" s="284"/>
      <c r="C82" s="154">
        <v>43341</v>
      </c>
      <c r="D82" s="157">
        <v>43344</v>
      </c>
      <c r="E82" s="157">
        <v>43346</v>
      </c>
      <c r="F82" s="436"/>
      <c r="G82" s="275">
        <v>43000000</v>
      </c>
      <c r="H82" s="57" t="s">
        <v>9</v>
      </c>
      <c r="I82" s="57" t="s">
        <v>83</v>
      </c>
      <c r="J82" s="57" t="s">
        <v>66</v>
      </c>
      <c r="K82" s="435"/>
      <c r="L82" s="301"/>
      <c r="M82" s="331"/>
    </row>
    <row r="83" spans="1:13" s="282" customFormat="1" ht="15.75" customHeight="1">
      <c r="A83" s="165" t="s">
        <v>175</v>
      </c>
      <c r="B83" s="284"/>
      <c r="C83" s="154">
        <v>43341</v>
      </c>
      <c r="D83" s="157">
        <v>43346</v>
      </c>
      <c r="E83" s="157">
        <v>43348</v>
      </c>
      <c r="F83" s="436"/>
      <c r="G83" s="275">
        <v>35700000</v>
      </c>
      <c r="H83" s="57" t="s">
        <v>9</v>
      </c>
      <c r="I83" s="57" t="s">
        <v>147</v>
      </c>
      <c r="J83" s="57" t="s">
        <v>153</v>
      </c>
      <c r="K83" s="435"/>
      <c r="L83" s="301"/>
      <c r="M83" s="331"/>
    </row>
    <row r="84" spans="1:13" s="282" customFormat="1" ht="15.75" customHeight="1">
      <c r="A84" s="165" t="s">
        <v>176</v>
      </c>
      <c r="B84" s="284"/>
      <c r="C84" s="154">
        <v>43345</v>
      </c>
      <c r="D84" s="157">
        <v>43349</v>
      </c>
      <c r="E84" s="157">
        <v>43350</v>
      </c>
      <c r="F84" s="436"/>
      <c r="G84" s="275">
        <v>36000000</v>
      </c>
      <c r="H84" s="57" t="s">
        <v>9</v>
      </c>
      <c r="I84" s="57" t="s">
        <v>147</v>
      </c>
      <c r="J84" s="57" t="s">
        <v>81</v>
      </c>
      <c r="K84" s="435"/>
      <c r="L84" s="301"/>
      <c r="M84" s="331"/>
    </row>
    <row r="85" spans="1:13" s="282" customFormat="1" ht="15.75" customHeight="1">
      <c r="A85" s="165" t="s">
        <v>177</v>
      </c>
      <c r="B85" s="284"/>
      <c r="C85" s="154">
        <v>43349</v>
      </c>
      <c r="D85" s="157">
        <v>43350</v>
      </c>
      <c r="E85" s="157">
        <v>43352</v>
      </c>
      <c r="F85" s="436"/>
      <c r="G85" s="275">
        <v>41500000</v>
      </c>
      <c r="H85" s="57" t="s">
        <v>9</v>
      </c>
      <c r="I85" s="57" t="s">
        <v>83</v>
      </c>
      <c r="J85" s="57" t="s">
        <v>66</v>
      </c>
      <c r="K85" s="437"/>
      <c r="L85" s="301"/>
      <c r="M85" s="331"/>
    </row>
    <row r="86" spans="1:13" s="239" customFormat="1" ht="13.5" customHeight="1">
      <c r="A86" s="266"/>
      <c r="B86" s="279"/>
      <c r="C86" s="268" t="s">
        <v>42</v>
      </c>
      <c r="D86" s="269"/>
      <c r="E86" s="409"/>
      <c r="F86" s="269"/>
      <c r="G86" s="270" t="s">
        <v>57</v>
      </c>
      <c r="H86" s="280"/>
      <c r="I86" s="268"/>
      <c r="J86" s="269"/>
      <c r="K86" s="272"/>
      <c r="L86" s="277"/>
      <c r="M86" s="278"/>
    </row>
    <row r="87" spans="1:13" s="406" customFormat="1" ht="15" customHeight="1">
      <c r="A87" s="303" t="s">
        <v>64</v>
      </c>
      <c r="B87" s="238"/>
      <c r="C87" s="238"/>
      <c r="D87" s="238"/>
      <c r="E87" s="411"/>
      <c r="F87" s="238"/>
      <c r="G87" s="238"/>
      <c r="H87" s="238"/>
      <c r="I87" s="238"/>
      <c r="J87" s="238"/>
      <c r="K87" s="302"/>
      <c r="L87" s="277"/>
      <c r="M87" s="278"/>
    </row>
    <row r="88" spans="1:13" s="239" customFormat="1" ht="15">
      <c r="A88" s="266"/>
      <c r="B88" s="279"/>
      <c r="C88" s="268" t="s">
        <v>49</v>
      </c>
      <c r="D88" s="269"/>
      <c r="E88" s="409"/>
      <c r="F88" s="269"/>
      <c r="G88" s="270" t="s">
        <v>57</v>
      </c>
      <c r="H88" s="280"/>
      <c r="I88" s="268"/>
      <c r="J88" s="269"/>
      <c r="K88" s="272"/>
      <c r="L88" s="277"/>
      <c r="M88" s="278"/>
    </row>
    <row r="89" spans="1:13" s="239" customFormat="1" ht="15" customHeight="1">
      <c r="A89" s="303" t="s">
        <v>64</v>
      </c>
      <c r="B89" s="238"/>
      <c r="C89" s="238"/>
      <c r="D89" s="238"/>
      <c r="E89" s="411"/>
      <c r="F89" s="238"/>
      <c r="G89" s="238"/>
      <c r="H89" s="238"/>
      <c r="I89" s="238"/>
      <c r="J89" s="238"/>
      <c r="K89" s="302"/>
      <c r="L89" s="277"/>
      <c r="M89" s="278"/>
    </row>
    <row r="90" spans="1:13" s="239" customFormat="1" ht="15">
      <c r="A90" s="266"/>
      <c r="B90" s="279"/>
      <c r="C90" s="268" t="s">
        <v>35</v>
      </c>
      <c r="D90" s="269"/>
      <c r="E90" s="409"/>
      <c r="F90" s="269"/>
      <c r="G90" s="270" t="s">
        <v>57</v>
      </c>
      <c r="H90" s="280"/>
      <c r="I90" s="268"/>
      <c r="J90" s="269"/>
      <c r="K90" s="272"/>
      <c r="L90" s="277"/>
      <c r="M90" s="278"/>
    </row>
    <row r="91" spans="1:13" s="239" customFormat="1" ht="15" customHeight="1">
      <c r="A91" s="303" t="s">
        <v>64</v>
      </c>
      <c r="B91" s="238"/>
      <c r="C91" s="238"/>
      <c r="D91" s="238"/>
      <c r="E91" s="411"/>
      <c r="F91" s="238"/>
      <c r="G91" s="238"/>
      <c r="H91" s="238"/>
      <c r="I91" s="238"/>
      <c r="J91" s="238"/>
      <c r="K91" s="302"/>
      <c r="L91" s="277"/>
      <c r="M91" s="278"/>
    </row>
    <row r="92" spans="1:13" s="239" customFormat="1" ht="15" customHeight="1">
      <c r="A92" s="266"/>
      <c r="B92" s="279"/>
      <c r="C92" s="268" t="s">
        <v>23</v>
      </c>
      <c r="D92" s="269"/>
      <c r="E92" s="409"/>
      <c r="F92" s="269"/>
      <c r="G92" s="270" t="s">
        <v>57</v>
      </c>
      <c r="H92" s="280"/>
      <c r="I92" s="172"/>
      <c r="J92" s="269"/>
      <c r="K92" s="272"/>
      <c r="L92" s="277"/>
      <c r="M92" s="278"/>
    </row>
    <row r="93" spans="1:13" s="406" customFormat="1" ht="15" customHeight="1">
      <c r="A93" s="303" t="s">
        <v>64</v>
      </c>
      <c r="B93" s="238"/>
      <c r="C93" s="238"/>
      <c r="D93" s="238"/>
      <c r="E93" s="411"/>
      <c r="F93" s="238"/>
      <c r="G93" s="238"/>
      <c r="H93" s="238"/>
      <c r="I93" s="238"/>
      <c r="J93" s="238"/>
      <c r="K93" s="302"/>
      <c r="L93" s="277"/>
      <c r="M93" s="278"/>
    </row>
    <row r="94" spans="1:13" s="239" customFormat="1" ht="15">
      <c r="A94" s="259"/>
      <c r="B94" s="336"/>
      <c r="C94" s="337"/>
      <c r="D94" s="338"/>
      <c r="E94" s="330"/>
      <c r="F94" s="297"/>
      <c r="G94" s="339"/>
      <c r="H94" s="330"/>
      <c r="I94" s="330"/>
      <c r="J94" s="296"/>
      <c r="K94" s="389"/>
      <c r="L94" s="277"/>
      <c r="M94" s="278"/>
    </row>
    <row r="95" spans="1:13" s="239" customFormat="1" ht="15">
      <c r="A95" s="286"/>
      <c r="B95" s="388"/>
      <c r="C95" s="390" t="s">
        <v>10</v>
      </c>
      <c r="D95" s="391"/>
      <c r="E95" s="417"/>
      <c r="F95" s="289">
        <f>SUM(F76:F94)</f>
        <v>0</v>
      </c>
      <c r="G95" s="290">
        <f>SUM(G77:G94)</f>
        <v>222200000</v>
      </c>
      <c r="H95" s="388"/>
      <c r="I95" s="388"/>
      <c r="J95" s="388"/>
      <c r="K95" s="389"/>
      <c r="L95" s="277"/>
      <c r="M95" s="278"/>
    </row>
    <row r="96" spans="1:13" s="239" customFormat="1" ht="15">
      <c r="A96" s="286"/>
      <c r="B96" s="388"/>
      <c r="C96" s="392"/>
      <c r="D96" s="392"/>
      <c r="E96" s="392"/>
      <c r="F96" s="393"/>
      <c r="G96" s="393"/>
      <c r="H96" s="388"/>
      <c r="I96" s="388"/>
      <c r="J96" s="388"/>
      <c r="K96" s="389"/>
      <c r="L96" s="277"/>
      <c r="M96" s="278"/>
    </row>
    <row r="97" spans="1:13" s="239" customFormat="1" ht="15">
      <c r="A97" s="286"/>
      <c r="B97" s="388"/>
      <c r="C97" s="392"/>
      <c r="D97" s="392"/>
      <c r="E97" s="392"/>
      <c r="F97" s="393"/>
      <c r="G97" s="393"/>
      <c r="H97" s="388"/>
      <c r="I97" s="388"/>
      <c r="J97" s="388"/>
      <c r="K97" s="389"/>
      <c r="L97" s="277"/>
      <c r="M97" s="278"/>
    </row>
    <row r="98" spans="1:13" s="239" customFormat="1" ht="15">
      <c r="A98" s="286"/>
      <c r="B98" s="187" t="s">
        <v>24</v>
      </c>
      <c r="C98" s="188" t="s">
        <v>10</v>
      </c>
      <c r="D98" s="189"/>
      <c r="E98" s="189"/>
      <c r="F98" s="185"/>
      <c r="G98" s="186">
        <f>SUM(G95,G72,G31,G25,G18,G13)</f>
        <v>1586842000</v>
      </c>
      <c r="H98" s="388"/>
      <c r="I98" s="388"/>
      <c r="J98" s="388"/>
      <c r="K98" s="389"/>
      <c r="L98" s="277"/>
      <c r="M98" s="278"/>
    </row>
    <row r="99" spans="1:13" s="239" customFormat="1" ht="15">
      <c r="A99" s="395"/>
      <c r="B99" s="396"/>
      <c r="C99" s="397"/>
      <c r="D99" s="398"/>
      <c r="E99" s="398"/>
      <c r="F99" s="397"/>
      <c r="G99" s="399"/>
      <c r="H99" s="317"/>
      <c r="I99" s="317"/>
      <c r="J99" s="317"/>
      <c r="K99" s="400"/>
      <c r="L99" s="277"/>
      <c r="M99" s="278"/>
    </row>
    <row r="100" spans="1:11" ht="47.25">
      <c r="A100" s="219"/>
      <c r="B100" s="220"/>
      <c r="C100" s="221"/>
      <c r="D100" s="221"/>
      <c r="E100" s="414"/>
      <c r="F100" s="394"/>
      <c r="G100" s="213" t="str">
        <f>+C1</f>
        <v>Williams Brazil</v>
      </c>
      <c r="H100" s="222"/>
      <c r="I100" s="222"/>
      <c r="J100" s="394"/>
      <c r="K100" s="161"/>
    </row>
    <row r="101" spans="1:11" ht="25.5">
      <c r="A101" s="43"/>
      <c r="B101" s="19"/>
      <c r="C101" s="21"/>
      <c r="D101" s="21"/>
      <c r="E101" s="415"/>
      <c r="F101" s="123"/>
      <c r="G101" s="201" t="str">
        <f>+C2</f>
        <v>SUGAR LINE UP edition 29.08.2018</v>
      </c>
      <c r="H101" s="21"/>
      <c r="I101" s="21"/>
      <c r="J101" s="123"/>
      <c r="K101" s="41"/>
    </row>
    <row r="102" spans="1:11" ht="15">
      <c r="A102" s="43"/>
      <c r="B102" s="21"/>
      <c r="C102" s="21"/>
      <c r="D102" s="21"/>
      <c r="E102" s="415"/>
      <c r="F102" s="21"/>
      <c r="G102" s="21"/>
      <c r="H102" s="21"/>
      <c r="I102" s="21"/>
      <c r="J102" s="123"/>
      <c r="K102" s="200"/>
    </row>
    <row r="103" spans="1:11" ht="15">
      <c r="A103" s="43"/>
      <c r="B103" s="21"/>
      <c r="C103" s="21"/>
      <c r="D103" s="21"/>
      <c r="E103" s="415"/>
      <c r="F103" s="21"/>
      <c r="G103" s="21"/>
      <c r="H103" s="21"/>
      <c r="I103" s="21"/>
      <c r="J103" s="123"/>
      <c r="K103" s="44"/>
    </row>
    <row r="104" spans="1:11" ht="15">
      <c r="A104" s="43"/>
      <c r="B104" s="21"/>
      <c r="C104" s="21"/>
      <c r="D104" s="21"/>
      <c r="E104" s="415"/>
      <c r="F104" s="21"/>
      <c r="G104" s="21"/>
      <c r="H104" s="21"/>
      <c r="I104" s="21"/>
      <c r="J104" s="123"/>
      <c r="K104" s="44"/>
    </row>
    <row r="105" spans="1:11" s="61" customFormat="1" ht="15">
      <c r="A105" s="454" t="s">
        <v>25</v>
      </c>
      <c r="B105" s="455"/>
      <c r="C105" s="17"/>
      <c r="D105" s="17"/>
      <c r="E105" s="416"/>
      <c r="F105" s="17"/>
      <c r="G105" s="20"/>
      <c r="H105" s="20"/>
      <c r="I105" s="24"/>
      <c r="J105" s="123"/>
      <c r="K105" s="44"/>
    </row>
    <row r="106" spans="1:11" ht="15">
      <c r="A106" s="198" t="s">
        <v>45</v>
      </c>
      <c r="B106" s="95">
        <f>G13</f>
        <v>20000000</v>
      </c>
      <c r="C106" s="17"/>
      <c r="D106" s="17"/>
      <c r="E106" s="416"/>
      <c r="F106" s="17"/>
      <c r="G106" s="20"/>
      <c r="H106" s="20"/>
      <c r="I106" s="24"/>
      <c r="J106" s="123"/>
      <c r="K106" s="44"/>
    </row>
    <row r="107" spans="1:11" ht="15">
      <c r="A107" s="198" t="s">
        <v>46</v>
      </c>
      <c r="B107" s="95">
        <f>G25</f>
        <v>0</v>
      </c>
      <c r="C107" s="17"/>
      <c r="D107" s="17"/>
      <c r="E107" s="416"/>
      <c r="F107" s="17"/>
      <c r="G107" s="20"/>
      <c r="H107" s="20"/>
      <c r="I107" s="24"/>
      <c r="J107" s="123"/>
      <c r="K107" s="44"/>
    </row>
    <row r="108" spans="1:11" ht="15">
      <c r="A108" s="198" t="s">
        <v>12</v>
      </c>
      <c r="B108" s="95">
        <f>G72</f>
        <v>1344642000</v>
      </c>
      <c r="C108" s="17"/>
      <c r="D108" s="17"/>
      <c r="E108" s="416"/>
      <c r="F108" s="17"/>
      <c r="G108" s="20"/>
      <c r="H108" s="20"/>
      <c r="I108" s="17"/>
      <c r="J108" s="123"/>
      <c r="K108" s="46"/>
    </row>
    <row r="109" spans="1:11" ht="15">
      <c r="A109" s="198" t="s">
        <v>41</v>
      </c>
      <c r="B109" s="95">
        <f>G95</f>
        <v>222200000</v>
      </c>
      <c r="C109" s="17"/>
      <c r="D109" s="17"/>
      <c r="E109" s="416"/>
      <c r="F109" s="17"/>
      <c r="G109" s="20"/>
      <c r="H109" s="20"/>
      <c r="I109" s="17"/>
      <c r="J109" s="123"/>
      <c r="K109" s="46"/>
    </row>
    <row r="110" spans="1:11" ht="15">
      <c r="A110" s="207" t="s">
        <v>26</v>
      </c>
      <c r="B110" s="196">
        <f>SUM(B106:B109)</f>
        <v>1586842000</v>
      </c>
      <c r="C110" s="17"/>
      <c r="D110" s="17"/>
      <c r="E110" s="416"/>
      <c r="F110" s="17"/>
      <c r="G110" s="20"/>
      <c r="H110" s="20"/>
      <c r="I110" s="17"/>
      <c r="J110" s="123"/>
      <c r="K110" s="46"/>
    </row>
    <row r="111" spans="1:11" ht="15">
      <c r="A111" s="40"/>
      <c r="B111" s="123"/>
      <c r="C111" s="17"/>
      <c r="D111" s="17"/>
      <c r="E111" s="416"/>
      <c r="F111" s="17"/>
      <c r="G111" s="20"/>
      <c r="H111" s="20"/>
      <c r="I111" s="17"/>
      <c r="J111" s="123"/>
      <c r="K111" s="124"/>
    </row>
    <row r="112" spans="1:11" ht="15">
      <c r="A112" s="40"/>
      <c r="B112" s="53"/>
      <c r="C112" s="17"/>
      <c r="D112" s="17"/>
      <c r="E112" s="416"/>
      <c r="F112" s="17"/>
      <c r="G112" s="20"/>
      <c r="H112" s="20"/>
      <c r="I112" s="17"/>
      <c r="J112" s="123"/>
      <c r="K112" s="124"/>
    </row>
    <row r="113" spans="1:11" ht="15">
      <c r="A113" s="45"/>
      <c r="B113" s="25"/>
      <c r="C113" s="17"/>
      <c r="D113" s="17"/>
      <c r="E113" s="416"/>
      <c r="F113" s="17"/>
      <c r="G113" s="20"/>
      <c r="H113" s="20"/>
      <c r="I113" s="17"/>
      <c r="J113" s="123"/>
      <c r="K113" s="48"/>
    </row>
    <row r="114" spans="1:11" ht="15">
      <c r="A114" s="45"/>
      <c r="B114" s="26"/>
      <c r="C114" s="17"/>
      <c r="D114" s="17"/>
      <c r="E114" s="416"/>
      <c r="F114" s="17"/>
      <c r="G114" s="20"/>
      <c r="H114" s="20"/>
      <c r="I114" s="17"/>
      <c r="J114" s="123"/>
      <c r="K114" s="48"/>
    </row>
    <row r="115" spans="1:11" ht="15">
      <c r="A115" s="45"/>
      <c r="B115" s="26"/>
      <c r="C115" s="17"/>
      <c r="D115" s="17"/>
      <c r="E115" s="416"/>
      <c r="F115" s="17"/>
      <c r="G115" s="20"/>
      <c r="H115" s="20"/>
      <c r="I115" s="17"/>
      <c r="J115" s="123"/>
      <c r="K115" s="48"/>
    </row>
    <row r="116" spans="1:11" ht="15">
      <c r="A116" s="45"/>
      <c r="B116" s="26"/>
      <c r="C116" s="17"/>
      <c r="D116" s="17"/>
      <c r="E116" s="416"/>
      <c r="F116" s="17"/>
      <c r="G116" s="20"/>
      <c r="H116" s="20"/>
      <c r="I116" s="17"/>
      <c r="J116" s="123"/>
      <c r="K116" s="48"/>
    </row>
    <row r="117" spans="1:11" ht="15">
      <c r="A117" s="47"/>
      <c r="B117" s="35"/>
      <c r="C117" s="17"/>
      <c r="D117" s="17"/>
      <c r="E117" s="416"/>
      <c r="F117" s="17"/>
      <c r="G117" s="20"/>
      <c r="H117" s="20"/>
      <c r="I117" s="17"/>
      <c r="J117" s="123"/>
      <c r="K117" s="51"/>
    </row>
    <row r="118" spans="1:11" ht="15">
      <c r="A118" s="40"/>
      <c r="B118" s="123"/>
      <c r="C118" s="123"/>
      <c r="D118" s="123"/>
      <c r="E118" s="34"/>
      <c r="F118" s="123"/>
      <c r="G118" s="123"/>
      <c r="H118" s="123"/>
      <c r="I118" s="123"/>
      <c r="J118" s="123"/>
      <c r="K118" s="124"/>
    </row>
    <row r="119" spans="1:11" ht="15">
      <c r="A119" s="40"/>
      <c r="B119" s="123"/>
      <c r="C119" s="123"/>
      <c r="D119" s="123"/>
      <c r="E119" s="34"/>
      <c r="F119" s="123"/>
      <c r="G119" s="123"/>
      <c r="H119" s="123"/>
      <c r="I119" s="123"/>
      <c r="J119" s="123"/>
      <c r="K119" s="124"/>
    </row>
    <row r="120" spans="1:11" ht="15">
      <c r="A120" s="49"/>
      <c r="B120" s="90"/>
      <c r="C120" s="17"/>
      <c r="D120" s="17"/>
      <c r="E120" s="416"/>
      <c r="F120" s="17"/>
      <c r="G120" s="20"/>
      <c r="H120" s="20"/>
      <c r="I120" s="20"/>
      <c r="J120" s="123"/>
      <c r="K120" s="124"/>
    </row>
    <row r="121" spans="1:11" ht="15">
      <c r="A121" s="50"/>
      <c r="B121" s="28"/>
      <c r="C121" s="28"/>
      <c r="D121" s="28"/>
      <c r="E121" s="29"/>
      <c r="F121" s="28"/>
      <c r="G121" s="29"/>
      <c r="H121" s="28"/>
      <c r="I121" s="28"/>
      <c r="J121" s="123"/>
      <c r="K121" s="124"/>
    </row>
    <row r="122" spans="1:11" ht="15">
      <c r="A122" s="40"/>
      <c r="B122" s="123"/>
      <c r="C122" s="123"/>
      <c r="D122" s="123"/>
      <c r="E122" s="34"/>
      <c r="F122" s="123"/>
      <c r="G122" s="123"/>
      <c r="H122" s="123"/>
      <c r="I122" s="123"/>
      <c r="J122" s="123"/>
      <c r="K122" s="124"/>
    </row>
    <row r="123" spans="1:11" ht="15">
      <c r="A123" s="40"/>
      <c r="B123" s="123"/>
      <c r="C123" s="123"/>
      <c r="D123" s="123"/>
      <c r="E123" s="34"/>
      <c r="F123" s="123"/>
      <c r="G123" s="123"/>
      <c r="H123" s="123"/>
      <c r="I123" s="123"/>
      <c r="J123" s="123"/>
      <c r="K123" s="124"/>
    </row>
    <row r="124" spans="1:11" ht="15">
      <c r="A124" s="40"/>
      <c r="B124" s="123"/>
      <c r="C124" s="123"/>
      <c r="D124" s="123"/>
      <c r="E124" s="34"/>
      <c r="F124" s="123"/>
      <c r="G124" s="123"/>
      <c r="H124" s="123"/>
      <c r="I124" s="123"/>
      <c r="J124" s="123"/>
      <c r="K124" s="124"/>
    </row>
    <row r="125" spans="1:11" ht="15">
      <c r="A125" s="40"/>
      <c r="B125" s="123"/>
      <c r="C125" s="123"/>
      <c r="D125" s="123"/>
      <c r="E125" s="34"/>
      <c r="F125" s="123"/>
      <c r="G125" s="123"/>
      <c r="H125" s="123"/>
      <c r="I125" s="123"/>
      <c r="J125" s="123"/>
      <c r="K125" s="124"/>
    </row>
    <row r="126" spans="1:11" ht="15">
      <c r="A126" s="63" t="s">
        <v>62</v>
      </c>
      <c r="B126" s="78"/>
      <c r="C126" s="79"/>
      <c r="D126" s="79"/>
      <c r="E126" s="81"/>
      <c r="F126" s="80"/>
      <c r="G126" s="81"/>
      <c r="H126" s="81"/>
      <c r="I126" s="79"/>
      <c r="J126" s="203"/>
      <c r="K126" s="82" t="s">
        <v>62</v>
      </c>
    </row>
  </sheetData>
  <sheetProtection password="F66E" sheet="1"/>
  <mergeCells count="4">
    <mergeCell ref="A105:B10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73" max="10" man="1"/>
    <brk id="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1"/>
  <sheetViews>
    <sheetView showGridLines="0" zoomScalePageLayoutView="0" workbookViewId="0" topLeftCell="A1">
      <selection activeCell="F16" sqref="F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6" t="str">
        <f>+BULK!C1</f>
        <v>Williams Brazil</v>
      </c>
      <c r="D1" s="456"/>
      <c r="E1" s="456"/>
      <c r="F1" s="456"/>
      <c r="G1" s="456"/>
      <c r="H1" s="456"/>
      <c r="I1" s="456"/>
      <c r="J1" s="456"/>
      <c r="K1" s="456"/>
      <c r="L1" s="45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8" t="s">
        <v>27</v>
      </c>
      <c r="D2" s="458"/>
      <c r="E2" s="458"/>
      <c r="F2" s="458"/>
      <c r="G2" s="458"/>
      <c r="H2" s="458"/>
      <c r="I2" s="458"/>
      <c r="J2" s="458"/>
      <c r="K2" s="458"/>
      <c r="L2" s="45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0" t="s">
        <v>148</v>
      </c>
      <c r="D3" s="460"/>
      <c r="E3" s="460"/>
      <c r="F3" s="460"/>
      <c r="G3" s="460"/>
      <c r="H3" s="460"/>
      <c r="I3" s="460"/>
      <c r="J3" s="460"/>
      <c r="K3" s="460"/>
      <c r="L3" s="46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2" t="s">
        <v>77</v>
      </c>
      <c r="D4" s="462"/>
      <c r="E4" s="462"/>
      <c r="F4" s="462"/>
      <c r="G4" s="462"/>
      <c r="H4" s="462"/>
      <c r="I4" s="462"/>
      <c r="J4" s="462"/>
      <c r="K4" s="462"/>
      <c r="L4" s="46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8"/>
      <c r="E5" s="418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8"/>
      <c r="E6" s="418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8"/>
      <c r="D8" s="418"/>
      <c r="E8" s="418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1"/>
      <c r="D9" s="86"/>
      <c r="E9" s="86"/>
      <c r="F9" s="235"/>
      <c r="G9" s="235"/>
      <c r="H9" s="86"/>
      <c r="I9" s="86"/>
      <c r="J9" s="235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9" t="s">
        <v>60</v>
      </c>
      <c r="D10" s="409"/>
      <c r="E10" s="409"/>
      <c r="F10" s="269"/>
      <c r="G10" s="174"/>
      <c r="H10" s="175"/>
      <c r="I10" s="172"/>
      <c r="J10" s="269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4"/>
      <c r="C11" s="412"/>
      <c r="D11" s="412"/>
      <c r="E11" s="412"/>
      <c r="F11" s="408"/>
      <c r="G11" s="275"/>
      <c r="H11" s="57"/>
      <c r="I11" s="57"/>
      <c r="L11" s="108"/>
    </row>
    <row r="12" spans="1:24" s="30" customFormat="1" ht="15" customHeight="1">
      <c r="A12" s="177"/>
      <c r="B12" s="178"/>
      <c r="C12" s="419" t="s">
        <v>33</v>
      </c>
      <c r="D12" s="409"/>
      <c r="E12" s="409"/>
      <c r="F12" s="269"/>
      <c r="G12" s="174"/>
      <c r="H12" s="175"/>
      <c r="I12" s="172"/>
      <c r="J12" s="269"/>
      <c r="K12" s="269"/>
      <c r="L12" s="272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10"/>
      <c r="D13" s="410"/>
      <c r="E13" s="410"/>
      <c r="F13" s="275"/>
      <c r="G13" s="275"/>
      <c r="H13" s="57"/>
      <c r="I13" s="57"/>
      <c r="J13" s="123"/>
      <c r="K13" s="123"/>
      <c r="L13" s="108"/>
      <c r="M13" s="278"/>
    </row>
    <row r="14" spans="1:24" s="30" customFormat="1" ht="15" customHeight="1">
      <c r="A14" s="89"/>
      <c r="B14" s="284"/>
      <c r="C14" s="412"/>
      <c r="D14" s="412"/>
      <c r="E14" s="410"/>
      <c r="F14" s="275"/>
      <c r="G14" s="275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5"/>
      <c r="C15" s="420"/>
      <c r="D15" s="410"/>
      <c r="E15" s="410"/>
      <c r="F15" s="275"/>
      <c r="G15" s="275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1"/>
      <c r="D16" s="86"/>
      <c r="E16" s="86"/>
      <c r="F16" s="235"/>
      <c r="G16" s="235"/>
      <c r="H16" s="86"/>
      <c r="I16" s="86"/>
      <c r="J16" s="235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9" t="s">
        <v>50</v>
      </c>
      <c r="D17" s="409"/>
      <c r="E17" s="409"/>
      <c r="F17" s="269"/>
      <c r="G17" s="174"/>
      <c r="H17" s="175"/>
      <c r="I17" s="172"/>
      <c r="J17" s="269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9" customFormat="1" ht="15.75" customHeight="1">
      <c r="A18" s="149" t="s">
        <v>64</v>
      </c>
      <c r="B18" s="284"/>
      <c r="C18" s="412"/>
      <c r="D18" s="412"/>
      <c r="E18" s="412"/>
      <c r="F18" s="275"/>
      <c r="G18" s="275"/>
      <c r="H18" s="57"/>
      <c r="I18" s="57"/>
      <c r="J18" s="238"/>
      <c r="K18" s="238"/>
      <c r="L18" s="108"/>
      <c r="M18" s="278"/>
    </row>
    <row r="19" spans="1:13" s="239" customFormat="1" ht="15.75" customHeight="1">
      <c r="A19" s="89"/>
      <c r="B19" s="284"/>
      <c r="C19" s="412"/>
      <c r="D19" s="412"/>
      <c r="E19" s="412"/>
      <c r="F19" s="275"/>
      <c r="G19" s="275"/>
      <c r="H19" s="57"/>
      <c r="I19" s="57"/>
      <c r="J19" s="238"/>
      <c r="K19" s="238"/>
      <c r="L19" s="108"/>
      <c r="M19" s="278"/>
    </row>
    <row r="20" spans="1:24" s="61" customFormat="1" ht="15" customHeight="1">
      <c r="A20" s="89"/>
      <c r="B20" s="176" t="s">
        <v>46</v>
      </c>
      <c r="C20" s="261"/>
      <c r="D20" s="86"/>
      <c r="E20" s="86"/>
      <c r="F20" s="235"/>
      <c r="G20" s="235"/>
      <c r="H20" s="86"/>
      <c r="I20" s="86"/>
      <c r="J20" s="235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9" t="s">
        <v>60</v>
      </c>
      <c r="D21" s="409"/>
      <c r="E21" s="409"/>
      <c r="F21" s="269"/>
      <c r="G21" s="174"/>
      <c r="H21" s="175"/>
      <c r="I21" s="172"/>
      <c r="J21" s="269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151</v>
      </c>
      <c r="B22" s="284"/>
      <c r="C22" s="412">
        <v>43336</v>
      </c>
      <c r="D22" s="412">
        <v>43336</v>
      </c>
      <c r="E22" s="412">
        <v>43340</v>
      </c>
      <c r="F22" s="436"/>
      <c r="G22" s="275">
        <v>25000000</v>
      </c>
      <c r="H22" s="57" t="s">
        <v>9</v>
      </c>
      <c r="I22" s="57" t="s">
        <v>170</v>
      </c>
      <c r="K22" s="235"/>
      <c r="L22" s="108" t="s">
        <v>171</v>
      </c>
      <c r="M22" s="331"/>
    </row>
    <row r="23" spans="1:24" s="16" customFormat="1" ht="15.75" customHeight="1">
      <c r="A23" s="177"/>
      <c r="B23" s="178"/>
      <c r="C23" s="419" t="s">
        <v>33</v>
      </c>
      <c r="D23" s="409"/>
      <c r="E23" s="409"/>
      <c r="F23" s="269"/>
      <c r="G23" s="174"/>
      <c r="H23" s="175"/>
      <c r="I23" s="172"/>
      <c r="J23" s="269"/>
      <c r="K23" s="269"/>
      <c r="L23" s="27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1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1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1"/>
      <c r="C26" s="421"/>
      <c r="D26" s="296"/>
      <c r="E26" s="57"/>
      <c r="F26" s="291"/>
      <c r="G26" s="306"/>
      <c r="H26" s="93"/>
      <c r="I26" s="93"/>
      <c r="J26" s="291"/>
      <c r="K26" s="291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1"/>
      <c r="D27" s="86"/>
      <c r="E27" s="86"/>
      <c r="F27" s="235"/>
      <c r="G27" s="235"/>
      <c r="H27" s="86"/>
      <c r="I27" s="86"/>
      <c r="J27" s="235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9" t="s">
        <v>50</v>
      </c>
      <c r="D28" s="409"/>
      <c r="E28" s="409"/>
      <c r="F28" s="269"/>
      <c r="G28" s="174"/>
      <c r="H28" s="175"/>
      <c r="I28" s="172"/>
      <c r="J28" s="269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2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5"/>
      <c r="C30" s="86"/>
      <c r="D30" s="86"/>
      <c r="E30" s="423"/>
      <c r="F30" s="235"/>
      <c r="G30" s="235"/>
      <c r="H30" s="235"/>
      <c r="I30" s="235"/>
      <c r="J30" s="235"/>
      <c r="K30" s="235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1"/>
      <c r="D31" s="86"/>
      <c r="E31" s="86"/>
      <c r="F31" s="235"/>
      <c r="G31" s="235"/>
      <c r="H31" s="86"/>
      <c r="I31" s="86"/>
      <c r="J31" s="235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9" t="s">
        <v>34</v>
      </c>
      <c r="D32" s="409"/>
      <c r="E32" s="409"/>
      <c r="F32" s="269"/>
      <c r="G32" s="174"/>
      <c r="H32" s="175"/>
      <c r="I32" s="172"/>
      <c r="J32" s="269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101</v>
      </c>
      <c r="B33" s="284"/>
      <c r="C33" s="412">
        <v>43305</v>
      </c>
      <c r="D33" s="412">
        <v>43311</v>
      </c>
      <c r="E33" s="412">
        <v>43315</v>
      </c>
      <c r="F33" s="436"/>
      <c r="G33" s="275">
        <v>48400000</v>
      </c>
      <c r="H33" s="57" t="s">
        <v>9</v>
      </c>
      <c r="I33" s="57" t="s">
        <v>94</v>
      </c>
      <c r="K33" s="235"/>
      <c r="L33" s="108" t="s">
        <v>102</v>
      </c>
      <c r="M33" s="331"/>
    </row>
    <row r="34" spans="1:13" s="33" customFormat="1" ht="15.75" customHeight="1">
      <c r="A34" s="89" t="s">
        <v>111</v>
      </c>
      <c r="B34" s="284"/>
      <c r="C34" s="412">
        <v>43311</v>
      </c>
      <c r="D34" s="412">
        <v>43315</v>
      </c>
      <c r="E34" s="412">
        <v>43319</v>
      </c>
      <c r="F34" s="436"/>
      <c r="G34" s="275">
        <v>73646000</v>
      </c>
      <c r="H34" s="57" t="s">
        <v>9</v>
      </c>
      <c r="I34" s="57" t="s">
        <v>88</v>
      </c>
      <c r="K34" s="235"/>
      <c r="L34" s="108" t="s">
        <v>66</v>
      </c>
      <c r="M34" s="331"/>
    </row>
    <row r="35" spans="1:13" s="33" customFormat="1" ht="15.75" customHeight="1">
      <c r="A35" s="89" t="s">
        <v>104</v>
      </c>
      <c r="B35" s="284"/>
      <c r="C35" s="412">
        <v>43317</v>
      </c>
      <c r="D35" s="412">
        <v>43322</v>
      </c>
      <c r="E35" s="412">
        <v>43324</v>
      </c>
      <c r="F35" s="436"/>
      <c r="G35" s="275">
        <v>19670000</v>
      </c>
      <c r="H35" s="57" t="s">
        <v>9</v>
      </c>
      <c r="I35" s="57" t="s">
        <v>11</v>
      </c>
      <c r="K35" s="235"/>
      <c r="L35" s="108" t="s">
        <v>84</v>
      </c>
      <c r="M35" s="331"/>
    </row>
    <row r="36" spans="1:13" s="33" customFormat="1" ht="15.75" customHeight="1">
      <c r="A36" s="89" t="s">
        <v>103</v>
      </c>
      <c r="B36" s="284"/>
      <c r="C36" s="412">
        <v>43321</v>
      </c>
      <c r="D36" s="412">
        <v>43324</v>
      </c>
      <c r="E36" s="412">
        <v>43326</v>
      </c>
      <c r="F36" s="436"/>
      <c r="G36" s="275">
        <v>29500000</v>
      </c>
      <c r="H36" s="57" t="s">
        <v>9</v>
      </c>
      <c r="I36" s="57" t="s">
        <v>107</v>
      </c>
      <c r="K36" s="235"/>
      <c r="L36" s="108" t="s">
        <v>81</v>
      </c>
      <c r="M36" s="331"/>
    </row>
    <row r="37" spans="1:13" s="33" customFormat="1" ht="15.75" customHeight="1">
      <c r="A37" s="89" t="s">
        <v>105</v>
      </c>
      <c r="B37" s="284"/>
      <c r="C37" s="412">
        <v>43323</v>
      </c>
      <c r="D37" s="412">
        <v>43327</v>
      </c>
      <c r="E37" s="412">
        <v>43330</v>
      </c>
      <c r="F37" s="436"/>
      <c r="G37" s="275">
        <v>38239000</v>
      </c>
      <c r="H37" s="57" t="s">
        <v>9</v>
      </c>
      <c r="I37" s="57" t="s">
        <v>116</v>
      </c>
      <c r="K37" s="235"/>
      <c r="L37" s="108" t="s">
        <v>66</v>
      </c>
      <c r="M37" s="331"/>
    </row>
    <row r="38" spans="1:13" s="33" customFormat="1" ht="15.75" customHeight="1">
      <c r="A38" s="89" t="s">
        <v>90</v>
      </c>
      <c r="B38" s="284"/>
      <c r="C38" s="412">
        <v>43331</v>
      </c>
      <c r="D38" s="412">
        <v>43331</v>
      </c>
      <c r="E38" s="412">
        <v>43332</v>
      </c>
      <c r="F38" s="436"/>
      <c r="G38" s="275">
        <v>44800000</v>
      </c>
      <c r="H38" s="57" t="s">
        <v>9</v>
      </c>
      <c r="I38" s="57" t="s">
        <v>128</v>
      </c>
      <c r="K38" s="235"/>
      <c r="L38" s="108" t="s">
        <v>129</v>
      </c>
      <c r="M38" s="331"/>
    </row>
    <row r="39" spans="1:13" s="33" customFormat="1" ht="15.75" customHeight="1">
      <c r="A39" s="89" t="s">
        <v>123</v>
      </c>
      <c r="B39" s="284"/>
      <c r="C39" s="412">
        <v>43332</v>
      </c>
      <c r="D39" s="412">
        <v>43335</v>
      </c>
      <c r="E39" s="412">
        <v>43337</v>
      </c>
      <c r="F39" s="436"/>
      <c r="G39" s="275">
        <v>60600000</v>
      </c>
      <c r="H39" s="57" t="s">
        <v>9</v>
      </c>
      <c r="I39" s="57" t="s">
        <v>11</v>
      </c>
      <c r="K39" s="235"/>
      <c r="L39" s="108" t="s">
        <v>84</v>
      </c>
      <c r="M39" s="331"/>
    </row>
    <row r="40" spans="1:24" s="60" customFormat="1" ht="12.75" customHeight="1">
      <c r="A40" s="177"/>
      <c r="B40" s="178"/>
      <c r="C40" s="419" t="s">
        <v>43</v>
      </c>
      <c r="D40" s="409"/>
      <c r="E40" s="409"/>
      <c r="F40" s="269"/>
      <c r="G40" s="174"/>
      <c r="H40" s="175"/>
      <c r="I40" s="172"/>
      <c r="J40" s="269"/>
      <c r="K40" s="269"/>
      <c r="L40" s="272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95</v>
      </c>
      <c r="B41" s="284"/>
      <c r="C41" s="412">
        <v>43301</v>
      </c>
      <c r="D41" s="412">
        <v>43306</v>
      </c>
      <c r="E41" s="412">
        <v>43307</v>
      </c>
      <c r="F41" s="436"/>
      <c r="G41" s="275">
        <v>30000000</v>
      </c>
      <c r="H41" s="57" t="s">
        <v>9</v>
      </c>
      <c r="I41" s="57" t="s">
        <v>97</v>
      </c>
      <c r="K41" s="235"/>
      <c r="L41" s="108" t="s">
        <v>72</v>
      </c>
      <c r="M41" s="331"/>
    </row>
    <row r="42" spans="1:13" s="33" customFormat="1" ht="15.75" customHeight="1">
      <c r="A42" s="89" t="s">
        <v>96</v>
      </c>
      <c r="B42" s="284"/>
      <c r="C42" s="412">
        <v>43310</v>
      </c>
      <c r="D42" s="412">
        <v>43311</v>
      </c>
      <c r="E42" s="412">
        <v>43315</v>
      </c>
      <c r="F42" s="436"/>
      <c r="G42" s="275">
        <v>30034000</v>
      </c>
      <c r="H42" s="57" t="s">
        <v>9</v>
      </c>
      <c r="I42" s="57" t="s">
        <v>82</v>
      </c>
      <c r="K42" s="235"/>
      <c r="L42" s="108" t="s">
        <v>75</v>
      </c>
      <c r="M42" s="331"/>
    </row>
    <row r="43" spans="1:13" s="33" customFormat="1" ht="15.75" customHeight="1">
      <c r="A43" s="89" t="s">
        <v>108</v>
      </c>
      <c r="B43" s="284"/>
      <c r="C43" s="412">
        <v>43312</v>
      </c>
      <c r="D43" s="412">
        <v>43315</v>
      </c>
      <c r="E43" s="412">
        <v>43316</v>
      </c>
      <c r="F43" s="436"/>
      <c r="G43" s="275">
        <v>33000000</v>
      </c>
      <c r="H43" s="57" t="s">
        <v>9</v>
      </c>
      <c r="I43" s="57" t="s">
        <v>11</v>
      </c>
      <c r="K43" s="235"/>
      <c r="L43" s="108" t="s">
        <v>15</v>
      </c>
      <c r="M43" s="331"/>
    </row>
    <row r="44" spans="1:13" s="33" customFormat="1" ht="15.75" customHeight="1">
      <c r="A44" s="89" t="s">
        <v>109</v>
      </c>
      <c r="B44" s="284"/>
      <c r="C44" s="412">
        <v>43311</v>
      </c>
      <c r="D44" s="412">
        <v>43316</v>
      </c>
      <c r="E44" s="412">
        <v>43319</v>
      </c>
      <c r="F44" s="436"/>
      <c r="G44" s="275">
        <v>46000000</v>
      </c>
      <c r="H44" s="57" t="s">
        <v>9</v>
      </c>
      <c r="I44" s="57" t="s">
        <v>11</v>
      </c>
      <c r="K44" s="235"/>
      <c r="L44" s="108" t="s">
        <v>15</v>
      </c>
      <c r="M44" s="331"/>
    </row>
    <row r="45" spans="1:13" s="33" customFormat="1" ht="15.75" customHeight="1">
      <c r="A45" s="89" t="s">
        <v>117</v>
      </c>
      <c r="B45" s="284"/>
      <c r="C45" s="412">
        <v>43313</v>
      </c>
      <c r="D45" s="412">
        <v>43319</v>
      </c>
      <c r="E45" s="412">
        <v>43320</v>
      </c>
      <c r="F45" s="436"/>
      <c r="G45" s="275">
        <v>35150000</v>
      </c>
      <c r="H45" s="57" t="s">
        <v>9</v>
      </c>
      <c r="I45" s="57" t="s">
        <v>11</v>
      </c>
      <c r="K45" s="235"/>
      <c r="L45" s="108" t="s">
        <v>67</v>
      </c>
      <c r="M45" s="331"/>
    </row>
    <row r="46" spans="1:13" s="33" customFormat="1" ht="15.75" customHeight="1">
      <c r="A46" s="89" t="s">
        <v>110</v>
      </c>
      <c r="B46" s="284"/>
      <c r="C46" s="412">
        <v>43322</v>
      </c>
      <c r="D46" s="412">
        <v>43323</v>
      </c>
      <c r="E46" s="412">
        <v>43325</v>
      </c>
      <c r="F46" s="436"/>
      <c r="G46" s="275">
        <v>36000000</v>
      </c>
      <c r="H46" s="57" t="s">
        <v>9</v>
      </c>
      <c r="I46" s="57" t="s">
        <v>118</v>
      </c>
      <c r="K46" s="235"/>
      <c r="L46" s="108" t="s">
        <v>92</v>
      </c>
      <c r="M46" s="331"/>
    </row>
    <row r="47" spans="1:13" s="33" customFormat="1" ht="15.75" customHeight="1">
      <c r="A47" s="89" t="s">
        <v>159</v>
      </c>
      <c r="B47" s="284"/>
      <c r="C47" s="412">
        <v>43322</v>
      </c>
      <c r="D47" s="412">
        <v>43331</v>
      </c>
      <c r="E47" s="412">
        <v>43333</v>
      </c>
      <c r="F47" s="436"/>
      <c r="G47" s="275">
        <v>58800000</v>
      </c>
      <c r="H47" s="57" t="s">
        <v>9</v>
      </c>
      <c r="I47" s="57" t="s">
        <v>11</v>
      </c>
      <c r="K47" s="235"/>
      <c r="L47" s="108" t="s">
        <v>67</v>
      </c>
      <c r="M47" s="331"/>
    </row>
    <row r="48" spans="1:13" s="33" customFormat="1" ht="15.75" customHeight="1">
      <c r="A48" s="89" t="s">
        <v>112</v>
      </c>
      <c r="B48" s="284"/>
      <c r="C48" s="412">
        <v>43332</v>
      </c>
      <c r="D48" s="412">
        <v>43333</v>
      </c>
      <c r="E48" s="412">
        <v>43334</v>
      </c>
      <c r="F48" s="436"/>
      <c r="G48" s="275">
        <v>20500000</v>
      </c>
      <c r="H48" s="57" t="s">
        <v>9</v>
      </c>
      <c r="I48" s="57" t="s">
        <v>91</v>
      </c>
      <c r="K48" s="235"/>
      <c r="L48" s="108" t="s">
        <v>72</v>
      </c>
      <c r="M48" s="331"/>
    </row>
    <row r="49" spans="1:13" s="33" customFormat="1" ht="15.75" customHeight="1">
      <c r="A49" s="89" t="s">
        <v>125</v>
      </c>
      <c r="B49" s="284"/>
      <c r="C49" s="412">
        <v>43328</v>
      </c>
      <c r="D49" s="412">
        <v>43334</v>
      </c>
      <c r="E49" s="412">
        <v>43336</v>
      </c>
      <c r="F49" s="436"/>
      <c r="G49" s="275">
        <v>33600000</v>
      </c>
      <c r="H49" s="57" t="s">
        <v>9</v>
      </c>
      <c r="I49" s="57" t="s">
        <v>11</v>
      </c>
      <c r="K49" s="235"/>
      <c r="L49" s="108" t="s">
        <v>67</v>
      </c>
      <c r="M49" s="331"/>
    </row>
    <row r="50" spans="1:13" s="33" customFormat="1" ht="15.75" customHeight="1">
      <c r="A50" s="89" t="s">
        <v>124</v>
      </c>
      <c r="B50" s="284"/>
      <c r="C50" s="412">
        <v>43332</v>
      </c>
      <c r="D50" s="412">
        <v>43336</v>
      </c>
      <c r="E50" s="412">
        <v>43340</v>
      </c>
      <c r="F50" s="436"/>
      <c r="G50" s="275">
        <v>58013000</v>
      </c>
      <c r="H50" s="57" t="s">
        <v>9</v>
      </c>
      <c r="I50" s="57" t="s">
        <v>11</v>
      </c>
      <c r="K50" s="235"/>
      <c r="L50" s="108" t="s">
        <v>67</v>
      </c>
      <c r="M50" s="331"/>
    </row>
    <row r="51" spans="1:24" s="60" customFormat="1" ht="12.75" customHeight="1">
      <c r="A51" s="177"/>
      <c r="B51" s="178"/>
      <c r="C51" s="419" t="s">
        <v>39</v>
      </c>
      <c r="D51" s="409"/>
      <c r="E51" s="409"/>
      <c r="F51" s="269"/>
      <c r="G51" s="174"/>
      <c r="H51" s="175"/>
      <c r="I51" s="172"/>
      <c r="J51" s="269"/>
      <c r="K51" s="269"/>
      <c r="L51" s="272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s="60" customFormat="1" ht="12.75" customHeight="1">
      <c r="A52" s="206" t="s">
        <v>64</v>
      </c>
      <c r="B52" s="130"/>
      <c r="C52" s="121"/>
      <c r="D52" s="121"/>
      <c r="E52" s="424"/>
      <c r="F52" s="130"/>
      <c r="G52" s="129"/>
      <c r="H52" s="121"/>
      <c r="I52" s="121"/>
      <c r="J52" s="235"/>
      <c r="K52" s="130"/>
      <c r="L52" s="231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</row>
    <row r="53" spans="1:24" s="61" customFormat="1" ht="15" customHeight="1">
      <c r="A53" s="177"/>
      <c r="B53" s="178"/>
      <c r="C53" s="419" t="s">
        <v>65</v>
      </c>
      <c r="D53" s="409"/>
      <c r="E53" s="409"/>
      <c r="F53" s="269"/>
      <c r="G53" s="174"/>
      <c r="H53" s="175"/>
      <c r="I53" s="172"/>
      <c r="J53" s="269"/>
      <c r="K53" s="269"/>
      <c r="L53" s="27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13" s="33" customFormat="1" ht="15.75" customHeight="1">
      <c r="A54" s="89" t="s">
        <v>98</v>
      </c>
      <c r="B54" s="284"/>
      <c r="C54" s="412">
        <v>43307</v>
      </c>
      <c r="D54" s="412">
        <v>43311</v>
      </c>
      <c r="E54" s="412">
        <v>43316</v>
      </c>
      <c r="F54" s="436"/>
      <c r="G54" s="275">
        <v>23500000</v>
      </c>
      <c r="H54" s="57" t="s">
        <v>9</v>
      </c>
      <c r="I54" s="57" t="s">
        <v>99</v>
      </c>
      <c r="K54" s="235"/>
      <c r="L54" s="108" t="s">
        <v>100</v>
      </c>
      <c r="M54" s="331"/>
    </row>
    <row r="55" spans="1:13" s="33" customFormat="1" ht="15.75" customHeight="1">
      <c r="A55" s="89" t="s">
        <v>119</v>
      </c>
      <c r="B55" s="284"/>
      <c r="C55" s="412">
        <v>43317</v>
      </c>
      <c r="D55" s="412">
        <v>43317</v>
      </c>
      <c r="E55" s="412">
        <v>43321</v>
      </c>
      <c r="F55" s="436"/>
      <c r="G55" s="275">
        <v>35000000</v>
      </c>
      <c r="H55" s="57" t="s">
        <v>9</v>
      </c>
      <c r="I55" s="57" t="s">
        <v>11</v>
      </c>
      <c r="K55" s="235"/>
      <c r="L55" s="108" t="s">
        <v>126</v>
      </c>
      <c r="M55" s="331"/>
    </row>
    <row r="56" spans="1:13" s="33" customFormat="1" ht="15.75" customHeight="1">
      <c r="A56" s="89" t="s">
        <v>120</v>
      </c>
      <c r="B56" s="284"/>
      <c r="C56" s="412">
        <v>43321</v>
      </c>
      <c r="D56" s="412">
        <v>43321</v>
      </c>
      <c r="E56" s="412">
        <v>43326</v>
      </c>
      <c r="F56" s="436"/>
      <c r="G56" s="275">
        <v>54375000</v>
      </c>
      <c r="H56" s="57" t="s">
        <v>9</v>
      </c>
      <c r="I56" s="57" t="s">
        <v>11</v>
      </c>
      <c r="K56" s="235"/>
      <c r="L56" s="108" t="s">
        <v>78</v>
      </c>
      <c r="M56" s="331"/>
    </row>
    <row r="57" spans="1:13" s="33" customFormat="1" ht="15.75" customHeight="1">
      <c r="A57" s="89" t="s">
        <v>110</v>
      </c>
      <c r="B57" s="284"/>
      <c r="C57" s="412">
        <v>43322</v>
      </c>
      <c r="D57" s="412">
        <v>43326</v>
      </c>
      <c r="E57" s="412">
        <v>43330</v>
      </c>
      <c r="F57" s="436"/>
      <c r="G57" s="275">
        <v>30000000</v>
      </c>
      <c r="H57" s="57" t="s">
        <v>9</v>
      </c>
      <c r="I57" s="57" t="s">
        <v>118</v>
      </c>
      <c r="K57" s="235"/>
      <c r="L57" s="108" t="s">
        <v>92</v>
      </c>
      <c r="M57" s="331"/>
    </row>
    <row r="58" spans="1:13" s="33" customFormat="1" ht="15.75" customHeight="1">
      <c r="A58" s="89" t="s">
        <v>165</v>
      </c>
      <c r="B58" s="284"/>
      <c r="C58" s="412">
        <v>43328</v>
      </c>
      <c r="D58" s="412">
        <v>43335</v>
      </c>
      <c r="E58" s="412">
        <v>43337</v>
      </c>
      <c r="F58" s="436"/>
      <c r="G58" s="275">
        <v>30000000</v>
      </c>
      <c r="H58" s="57" t="s">
        <v>9</v>
      </c>
      <c r="I58" s="57" t="s">
        <v>138</v>
      </c>
      <c r="K58" s="235"/>
      <c r="L58" s="108" t="s">
        <v>75</v>
      </c>
      <c r="M58" s="331"/>
    </row>
    <row r="59" spans="1:24" s="61" customFormat="1" ht="14.25" customHeight="1">
      <c r="A59" s="177"/>
      <c r="B59" s="178"/>
      <c r="C59" s="419" t="s">
        <v>17</v>
      </c>
      <c r="D59" s="409"/>
      <c r="E59" s="409"/>
      <c r="F59" s="269"/>
      <c r="G59" s="174"/>
      <c r="H59" s="175"/>
      <c r="I59" s="172"/>
      <c r="J59" s="269"/>
      <c r="K59" s="269"/>
      <c r="L59" s="27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206" t="s">
        <v>64</v>
      </c>
      <c r="B60" s="130"/>
      <c r="C60" s="121"/>
      <c r="D60" s="121"/>
      <c r="E60" s="424"/>
      <c r="F60" s="130"/>
      <c r="G60" s="129"/>
      <c r="H60" s="121"/>
      <c r="I60" s="121"/>
      <c r="J60" s="235"/>
      <c r="K60" s="130"/>
      <c r="L60" s="2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177"/>
      <c r="B61" s="178"/>
      <c r="C61" s="419" t="s">
        <v>73</v>
      </c>
      <c r="D61" s="409"/>
      <c r="E61" s="409"/>
      <c r="F61" s="269"/>
      <c r="G61" s="174"/>
      <c r="H61" s="175"/>
      <c r="I61" s="172"/>
      <c r="J61" s="269"/>
      <c r="K61" s="269"/>
      <c r="L61" s="27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13" s="33" customFormat="1" ht="15.75" customHeight="1">
      <c r="A62" s="89" t="s">
        <v>95</v>
      </c>
      <c r="B62" s="284"/>
      <c r="C62" s="412">
        <v>43301</v>
      </c>
      <c r="D62" s="412">
        <v>43311</v>
      </c>
      <c r="E62" s="412">
        <v>43315</v>
      </c>
      <c r="F62" s="436"/>
      <c r="G62" s="275">
        <v>30000000</v>
      </c>
      <c r="H62" s="57" t="s">
        <v>9</v>
      </c>
      <c r="I62" s="57" t="s">
        <v>93</v>
      </c>
      <c r="K62" s="235"/>
      <c r="L62" s="108" t="s">
        <v>72</v>
      </c>
      <c r="M62" s="331"/>
    </row>
    <row r="63" spans="1:13" s="33" customFormat="1" ht="15.75" customHeight="1">
      <c r="A63" s="89" t="s">
        <v>121</v>
      </c>
      <c r="B63" s="284"/>
      <c r="C63" s="412">
        <v>43310</v>
      </c>
      <c r="D63" s="412">
        <v>43315</v>
      </c>
      <c r="E63" s="412">
        <v>43317</v>
      </c>
      <c r="F63" s="436"/>
      <c r="G63" s="275">
        <v>16000000</v>
      </c>
      <c r="H63" s="57" t="s">
        <v>9</v>
      </c>
      <c r="I63" s="57" t="s">
        <v>82</v>
      </c>
      <c r="K63" s="235"/>
      <c r="L63" s="108" t="s">
        <v>75</v>
      </c>
      <c r="M63" s="331"/>
    </row>
    <row r="64" spans="1:13" s="33" customFormat="1" ht="15.75" customHeight="1">
      <c r="A64" s="89" t="s">
        <v>104</v>
      </c>
      <c r="B64" s="284"/>
      <c r="C64" s="412">
        <v>43317</v>
      </c>
      <c r="D64" s="412">
        <v>43317</v>
      </c>
      <c r="E64" s="412">
        <v>43321</v>
      </c>
      <c r="F64" s="436"/>
      <c r="G64" s="275">
        <v>55000000</v>
      </c>
      <c r="H64" s="57" t="s">
        <v>9</v>
      </c>
      <c r="I64" s="57" t="s">
        <v>11</v>
      </c>
      <c r="K64" s="235"/>
      <c r="L64" s="108" t="s">
        <v>84</v>
      </c>
      <c r="M64" s="331"/>
    </row>
    <row r="65" spans="1:13" s="33" customFormat="1" ht="15.75" customHeight="1">
      <c r="A65" s="89" t="s">
        <v>105</v>
      </c>
      <c r="B65" s="284"/>
      <c r="C65" s="412">
        <v>43323</v>
      </c>
      <c r="D65" s="412">
        <v>43330</v>
      </c>
      <c r="E65" s="412">
        <v>43332</v>
      </c>
      <c r="F65" s="436"/>
      <c r="G65" s="275">
        <v>28100000</v>
      </c>
      <c r="H65" s="57" t="s">
        <v>9</v>
      </c>
      <c r="I65" s="57" t="s">
        <v>116</v>
      </c>
      <c r="K65" s="235"/>
      <c r="L65" s="108" t="s">
        <v>66</v>
      </c>
      <c r="M65" s="331"/>
    </row>
    <row r="66" spans="1:13" s="33" customFormat="1" ht="15.75" customHeight="1">
      <c r="A66" s="89" t="s">
        <v>127</v>
      </c>
      <c r="B66" s="284"/>
      <c r="C66" s="412">
        <v>43331</v>
      </c>
      <c r="D66" s="412">
        <v>43332</v>
      </c>
      <c r="E66" s="412">
        <v>43335</v>
      </c>
      <c r="F66" s="436"/>
      <c r="G66" s="275">
        <v>58430000</v>
      </c>
      <c r="H66" s="57" t="s">
        <v>9</v>
      </c>
      <c r="I66" s="57" t="s">
        <v>91</v>
      </c>
      <c r="K66" s="235"/>
      <c r="L66" s="108" t="s">
        <v>141</v>
      </c>
      <c r="M66" s="331"/>
    </row>
    <row r="67" spans="1:13" s="33" customFormat="1" ht="15.75" customHeight="1">
      <c r="A67" s="89" t="s">
        <v>169</v>
      </c>
      <c r="B67" s="284"/>
      <c r="C67" s="412">
        <v>43332</v>
      </c>
      <c r="D67" s="412">
        <v>43335</v>
      </c>
      <c r="E67" s="412">
        <v>43340</v>
      </c>
      <c r="F67" s="436"/>
      <c r="G67" s="275">
        <v>58430000</v>
      </c>
      <c r="H67" s="57" t="s">
        <v>9</v>
      </c>
      <c r="I67" s="57" t="s">
        <v>11</v>
      </c>
      <c r="K67" s="235"/>
      <c r="L67" s="108" t="s">
        <v>67</v>
      </c>
      <c r="M67" s="331"/>
    </row>
    <row r="68" spans="1:24" s="61" customFormat="1" ht="15">
      <c r="A68" s="177"/>
      <c r="B68" s="178"/>
      <c r="C68" s="419" t="s">
        <v>19</v>
      </c>
      <c r="D68" s="409"/>
      <c r="E68" s="409"/>
      <c r="F68" s="269"/>
      <c r="G68" s="174"/>
      <c r="H68" s="175"/>
      <c r="I68" s="172"/>
      <c r="J68" s="269"/>
      <c r="K68" s="269"/>
      <c r="L68" s="272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34" t="s">
        <v>64</v>
      </c>
      <c r="B69" s="388"/>
      <c r="C69" s="425"/>
      <c r="D69" s="425"/>
      <c r="E69" s="426"/>
      <c r="F69" s="162"/>
      <c r="G69" s="162"/>
      <c r="H69" s="162"/>
      <c r="I69" s="162"/>
      <c r="J69" s="162"/>
      <c r="K69" s="162"/>
      <c r="L69" s="16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34"/>
      <c r="B70" s="388"/>
      <c r="C70" s="425"/>
      <c r="D70" s="425"/>
      <c r="E70" s="426"/>
      <c r="F70" s="162"/>
      <c r="G70" s="162"/>
      <c r="H70" s="162"/>
      <c r="I70" s="162"/>
      <c r="J70" s="162"/>
      <c r="K70" s="162"/>
      <c r="L70" s="16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89"/>
      <c r="B71" s="176" t="s">
        <v>41</v>
      </c>
      <c r="C71" s="261"/>
      <c r="D71" s="86"/>
      <c r="E71" s="86"/>
      <c r="F71" s="235"/>
      <c r="G71" s="235"/>
      <c r="H71" s="86"/>
      <c r="I71" s="86"/>
      <c r="J71" s="235"/>
      <c r="K71" s="165"/>
      <c r="L71" s="19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77"/>
      <c r="B72" s="171"/>
      <c r="C72" s="419" t="s">
        <v>20</v>
      </c>
      <c r="D72" s="409"/>
      <c r="E72" s="409"/>
      <c r="F72" s="269"/>
      <c r="G72" s="174"/>
      <c r="H72" s="175"/>
      <c r="I72" s="172"/>
      <c r="J72" s="269"/>
      <c r="K72" s="194"/>
      <c r="L72" s="229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33" customFormat="1" ht="15.75" customHeight="1">
      <c r="A73" s="89" t="s">
        <v>114</v>
      </c>
      <c r="B73" s="284"/>
      <c r="C73" s="412">
        <v>43313</v>
      </c>
      <c r="D73" s="412">
        <v>43316</v>
      </c>
      <c r="E73" s="412">
        <v>43319</v>
      </c>
      <c r="F73" s="431"/>
      <c r="G73" s="275">
        <v>28000000</v>
      </c>
      <c r="H73" s="57" t="s">
        <v>9</v>
      </c>
      <c r="I73" s="57" t="s">
        <v>83</v>
      </c>
      <c r="K73" s="235"/>
      <c r="L73" s="108" t="s">
        <v>66</v>
      </c>
      <c r="M73" s="331"/>
    </row>
    <row r="74" spans="1:13" s="33" customFormat="1" ht="15.75" customHeight="1">
      <c r="A74" s="89" t="s">
        <v>122</v>
      </c>
      <c r="B74" s="284"/>
      <c r="C74" s="412">
        <v>43319</v>
      </c>
      <c r="D74" s="412">
        <v>43323</v>
      </c>
      <c r="E74" s="412">
        <v>43327</v>
      </c>
      <c r="F74" s="434"/>
      <c r="G74" s="275">
        <v>44000000</v>
      </c>
      <c r="H74" s="57" t="s">
        <v>9</v>
      </c>
      <c r="I74" s="57" t="s">
        <v>130</v>
      </c>
      <c r="K74" s="235"/>
      <c r="L74" s="108" t="s">
        <v>72</v>
      </c>
      <c r="M74" s="331"/>
    </row>
    <row r="75" spans="1:13" s="33" customFormat="1" ht="15.75" customHeight="1">
      <c r="A75" s="89" t="s">
        <v>112</v>
      </c>
      <c r="B75" s="284"/>
      <c r="C75" s="412">
        <v>43324</v>
      </c>
      <c r="D75" s="412">
        <v>43327</v>
      </c>
      <c r="E75" s="412">
        <v>43331</v>
      </c>
      <c r="F75" s="434"/>
      <c r="G75" s="275">
        <v>40440000</v>
      </c>
      <c r="H75" s="57" t="s">
        <v>9</v>
      </c>
      <c r="I75" s="57" t="s">
        <v>131</v>
      </c>
      <c r="K75" s="235"/>
      <c r="L75" s="108" t="s">
        <v>72</v>
      </c>
      <c r="M75" s="331"/>
    </row>
    <row r="76" spans="1:24" s="61" customFormat="1" ht="15" customHeight="1">
      <c r="A76" s="177"/>
      <c r="B76" s="178"/>
      <c r="C76" s="419" t="s">
        <v>21</v>
      </c>
      <c r="D76" s="409"/>
      <c r="E76" s="409"/>
      <c r="F76" s="269"/>
      <c r="G76" s="174"/>
      <c r="H76" s="175"/>
      <c r="I76" s="172"/>
      <c r="J76" s="269"/>
      <c r="K76" s="269"/>
      <c r="L76" s="272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113</v>
      </c>
      <c r="B77" s="284"/>
      <c r="C77" s="412">
        <v>43310</v>
      </c>
      <c r="D77" s="412">
        <v>43311</v>
      </c>
      <c r="E77" s="412">
        <v>43314</v>
      </c>
      <c r="F77" s="431"/>
      <c r="G77" s="275">
        <v>31200000</v>
      </c>
      <c r="H77" s="57" t="s">
        <v>9</v>
      </c>
      <c r="I77" s="57" t="s">
        <v>11</v>
      </c>
      <c r="K77" s="235"/>
      <c r="L77" s="108" t="s">
        <v>78</v>
      </c>
      <c r="M77" s="331"/>
    </row>
    <row r="78" spans="1:13" s="33" customFormat="1" ht="15.75" customHeight="1">
      <c r="A78" s="89" t="s">
        <v>114</v>
      </c>
      <c r="B78" s="284"/>
      <c r="C78" s="412">
        <v>43313</v>
      </c>
      <c r="D78" s="412">
        <v>43316</v>
      </c>
      <c r="E78" s="412">
        <v>43317</v>
      </c>
      <c r="F78" s="431"/>
      <c r="G78" s="275">
        <v>14000000</v>
      </c>
      <c r="H78" s="57" t="s">
        <v>9</v>
      </c>
      <c r="I78" s="57" t="s">
        <v>83</v>
      </c>
      <c r="K78" s="235"/>
      <c r="L78" s="108" t="s">
        <v>66</v>
      </c>
      <c r="M78" s="331"/>
    </row>
    <row r="79" spans="1:13" s="33" customFormat="1" ht="15.75" customHeight="1">
      <c r="A79" s="89" t="s">
        <v>132</v>
      </c>
      <c r="B79" s="284"/>
      <c r="C79" s="412">
        <v>43328</v>
      </c>
      <c r="D79" s="412">
        <v>43329</v>
      </c>
      <c r="E79" s="412">
        <v>43330</v>
      </c>
      <c r="F79" s="436"/>
      <c r="G79" s="275">
        <v>29400000</v>
      </c>
      <c r="H79" s="57" t="s">
        <v>9</v>
      </c>
      <c r="I79" s="57" t="s">
        <v>133</v>
      </c>
      <c r="K79" s="235"/>
      <c r="L79" s="108" t="s">
        <v>78</v>
      </c>
      <c r="M79" s="331"/>
    </row>
    <row r="80" spans="1:13" s="33" customFormat="1" ht="15.75" customHeight="1">
      <c r="A80" s="89" t="s">
        <v>143</v>
      </c>
      <c r="B80" s="284"/>
      <c r="C80" s="412">
        <v>43334</v>
      </c>
      <c r="D80" s="412">
        <v>43334</v>
      </c>
      <c r="E80" s="412">
        <v>43336</v>
      </c>
      <c r="F80" s="436"/>
      <c r="G80" s="275">
        <v>44020000</v>
      </c>
      <c r="H80" s="57" t="s">
        <v>9</v>
      </c>
      <c r="I80" s="57" t="s">
        <v>83</v>
      </c>
      <c r="K80" s="235"/>
      <c r="L80" s="108" t="s">
        <v>66</v>
      </c>
      <c r="M80" s="331"/>
    </row>
    <row r="81" spans="1:13" s="33" customFormat="1" ht="15.75" customHeight="1">
      <c r="A81" s="89" t="s">
        <v>144</v>
      </c>
      <c r="B81" s="284"/>
      <c r="C81" s="412">
        <v>43334</v>
      </c>
      <c r="D81" s="412">
        <v>43336</v>
      </c>
      <c r="E81" s="412">
        <v>43337</v>
      </c>
      <c r="F81" s="436"/>
      <c r="G81" s="275">
        <v>27100000</v>
      </c>
      <c r="H81" s="57" t="s">
        <v>9</v>
      </c>
      <c r="I81" s="57" t="s">
        <v>146</v>
      </c>
      <c r="K81" s="235"/>
      <c r="L81" s="108" t="s">
        <v>66</v>
      </c>
      <c r="M81" s="331"/>
    </row>
    <row r="82" spans="1:13" s="33" customFormat="1" ht="15.75" customHeight="1">
      <c r="A82" s="89" t="s">
        <v>152</v>
      </c>
      <c r="B82" s="284"/>
      <c r="C82" s="412">
        <v>43338</v>
      </c>
      <c r="D82" s="412">
        <v>43338</v>
      </c>
      <c r="E82" s="412">
        <v>43339</v>
      </c>
      <c r="F82" s="436"/>
      <c r="G82" s="275">
        <v>32700000</v>
      </c>
      <c r="H82" s="57" t="s">
        <v>9</v>
      </c>
      <c r="I82" s="57" t="s">
        <v>11</v>
      </c>
      <c r="K82" s="235"/>
      <c r="L82" s="108" t="s">
        <v>153</v>
      </c>
      <c r="M82" s="331"/>
    </row>
    <row r="83" spans="1:24" s="61" customFormat="1" ht="15">
      <c r="A83" s="177"/>
      <c r="B83" s="178"/>
      <c r="C83" s="419" t="s">
        <v>58</v>
      </c>
      <c r="D83" s="409"/>
      <c r="E83" s="409"/>
      <c r="F83" s="269"/>
      <c r="G83" s="174"/>
      <c r="H83" s="175"/>
      <c r="I83" s="172"/>
      <c r="J83" s="269"/>
      <c r="K83" s="269"/>
      <c r="L83" s="27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34" t="s">
        <v>64</v>
      </c>
      <c r="B84" s="235"/>
      <c r="C84" s="427"/>
      <c r="D84" s="14"/>
      <c r="E84" s="14"/>
      <c r="F84" s="235"/>
      <c r="G84" s="95"/>
      <c r="H84" s="14"/>
      <c r="I84" s="97"/>
      <c r="J84" s="296"/>
      <c r="K84" s="235"/>
      <c r="L84" s="197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77"/>
      <c r="B85" s="178"/>
      <c r="C85" s="419" t="s">
        <v>22</v>
      </c>
      <c r="D85" s="409"/>
      <c r="E85" s="409"/>
      <c r="F85" s="269"/>
      <c r="G85" s="174"/>
      <c r="H85" s="175"/>
      <c r="I85" s="172"/>
      <c r="J85" s="269"/>
      <c r="K85" s="269"/>
      <c r="L85" s="27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33" customFormat="1" ht="15.75" customHeight="1">
      <c r="A86" s="89" t="s">
        <v>115</v>
      </c>
      <c r="B86" s="284"/>
      <c r="C86" s="412">
        <v>43305</v>
      </c>
      <c r="D86" s="412">
        <v>43314</v>
      </c>
      <c r="E86" s="412">
        <v>43324</v>
      </c>
      <c r="F86" s="275">
        <v>25000000</v>
      </c>
      <c r="G86" s="275"/>
      <c r="H86" s="57" t="s">
        <v>87</v>
      </c>
      <c r="I86" s="57" t="s">
        <v>11</v>
      </c>
      <c r="K86" s="235"/>
      <c r="L86" s="108" t="s">
        <v>15</v>
      </c>
      <c r="M86" s="331"/>
    </row>
    <row r="87" spans="1:24" ht="15" customHeight="1">
      <c r="A87" s="177"/>
      <c r="B87" s="178"/>
      <c r="C87" s="419" t="s">
        <v>51</v>
      </c>
      <c r="D87" s="409"/>
      <c r="E87" s="409"/>
      <c r="F87" s="269"/>
      <c r="G87" s="174"/>
      <c r="H87" s="175"/>
      <c r="I87" s="172"/>
      <c r="J87" s="269"/>
      <c r="K87" s="227"/>
      <c r="L87" s="208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34" t="s">
        <v>64</v>
      </c>
      <c r="B88" s="235"/>
      <c r="C88" s="420"/>
      <c r="D88" s="410"/>
      <c r="E88" s="410"/>
      <c r="F88" s="95"/>
      <c r="G88" s="95"/>
      <c r="H88" s="14"/>
      <c r="I88" s="97"/>
      <c r="J88" s="123"/>
      <c r="K88" s="228"/>
      <c r="L88" s="20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77"/>
      <c r="B89" s="178"/>
      <c r="C89" s="419" t="s">
        <v>35</v>
      </c>
      <c r="D89" s="409"/>
      <c r="E89" s="409"/>
      <c r="F89" s="269"/>
      <c r="G89" s="174"/>
      <c r="H89" s="175"/>
      <c r="I89" s="172"/>
      <c r="J89" s="269"/>
      <c r="K89" s="269"/>
      <c r="L89" s="208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13" s="61" customFormat="1" ht="15" customHeight="1">
      <c r="A90" s="134" t="s">
        <v>64</v>
      </c>
      <c r="B90" s="235"/>
      <c r="C90" s="420"/>
      <c r="D90" s="410"/>
      <c r="E90" s="410"/>
      <c r="F90" s="95"/>
      <c r="G90" s="95"/>
      <c r="H90" s="14"/>
      <c r="I90" s="97"/>
      <c r="J90" s="123"/>
      <c r="K90" s="304"/>
      <c r="L90" s="234"/>
      <c r="M90" s="160"/>
    </row>
    <row r="91" spans="1:24" s="61" customFormat="1" ht="15" customHeight="1">
      <c r="A91" s="177"/>
      <c r="B91" s="178"/>
      <c r="C91" s="419" t="s">
        <v>80</v>
      </c>
      <c r="D91" s="409"/>
      <c r="E91" s="409"/>
      <c r="F91" s="269"/>
      <c r="G91" s="174"/>
      <c r="H91" s="175"/>
      <c r="I91" s="172"/>
      <c r="J91" s="269"/>
      <c r="K91" s="269"/>
      <c r="L91" s="272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406" customFormat="1" ht="15" customHeight="1">
      <c r="A92" s="149" t="s">
        <v>64</v>
      </c>
      <c r="B92" s="238"/>
      <c r="C92" s="428"/>
      <c r="D92" s="410"/>
      <c r="E92" s="410"/>
      <c r="F92" s="297"/>
      <c r="H92" s="14"/>
      <c r="I92" s="296"/>
      <c r="J92" s="238"/>
      <c r="K92" s="238"/>
      <c r="L92" s="108"/>
      <c r="M92" s="278"/>
    </row>
    <row r="93" spans="1:24" ht="15" customHeight="1">
      <c r="A93" s="177"/>
      <c r="B93" s="178"/>
      <c r="C93" s="419" t="s">
        <v>36</v>
      </c>
      <c r="D93" s="409"/>
      <c r="E93" s="409"/>
      <c r="F93" s="269"/>
      <c r="G93" s="174"/>
      <c r="H93" s="175"/>
      <c r="I93" s="172"/>
      <c r="J93" s="269"/>
      <c r="K93" s="269"/>
      <c r="L93" s="272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34" t="s">
        <v>64</v>
      </c>
      <c r="B94" s="15"/>
      <c r="C94" s="14"/>
      <c r="D94" s="429"/>
      <c r="E94" s="14"/>
      <c r="F94" s="95"/>
      <c r="G94" s="18"/>
      <c r="H94" s="14"/>
      <c r="I94" s="14"/>
      <c r="J94" s="235"/>
      <c r="K94" s="235"/>
      <c r="L94" s="118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77"/>
      <c r="B95" s="178"/>
      <c r="C95" s="419" t="s">
        <v>37</v>
      </c>
      <c r="D95" s="409"/>
      <c r="E95" s="409"/>
      <c r="F95" s="269"/>
      <c r="G95" s="174"/>
      <c r="H95" s="175"/>
      <c r="I95" s="172"/>
      <c r="J95" s="269"/>
      <c r="K95" s="269"/>
      <c r="L95" s="272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34" t="s">
        <v>64</v>
      </c>
      <c r="B96" s="235"/>
      <c r="C96" s="86"/>
      <c r="D96" s="86"/>
      <c r="E96" s="423"/>
      <c r="F96" s="235"/>
      <c r="G96" s="235"/>
      <c r="H96" s="235"/>
      <c r="I96" s="235"/>
      <c r="J96" s="235"/>
      <c r="K96" s="235"/>
      <c r="L96" s="127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77"/>
      <c r="B97" s="178"/>
      <c r="C97" s="419" t="s">
        <v>38</v>
      </c>
      <c r="D97" s="409"/>
      <c r="E97" s="409"/>
      <c r="F97" s="269"/>
      <c r="G97" s="174"/>
      <c r="H97" s="175"/>
      <c r="I97" s="172"/>
      <c r="J97" s="269"/>
      <c r="K97" s="269"/>
      <c r="L97" s="27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34" t="s">
        <v>64</v>
      </c>
      <c r="B98" s="235"/>
      <c r="C98" s="86"/>
      <c r="D98" s="86"/>
      <c r="E98" s="423"/>
      <c r="F98" s="235"/>
      <c r="G98" s="235"/>
      <c r="H98" s="235"/>
      <c r="I98" s="235"/>
      <c r="J98" s="235"/>
      <c r="K98" s="235"/>
      <c r="L98" s="10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77"/>
      <c r="B99" s="178"/>
      <c r="C99" s="419" t="s">
        <v>23</v>
      </c>
      <c r="D99" s="409"/>
      <c r="E99" s="409"/>
      <c r="F99" s="269"/>
      <c r="G99" s="174"/>
      <c r="H99" s="175"/>
      <c r="I99" s="172"/>
      <c r="J99" s="269"/>
      <c r="K99" s="269"/>
      <c r="L99" s="27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13" s="33" customFormat="1" ht="15.75" customHeight="1">
      <c r="A100" s="89" t="s">
        <v>156</v>
      </c>
      <c r="B100" s="284"/>
      <c r="C100" s="412">
        <v>43334</v>
      </c>
      <c r="D100" s="412">
        <v>43335</v>
      </c>
      <c r="E100" s="412">
        <v>43340</v>
      </c>
      <c r="F100" s="275">
        <v>15000000</v>
      </c>
      <c r="G100" s="275"/>
      <c r="H100" s="57" t="s">
        <v>87</v>
      </c>
      <c r="I100" s="57" t="s">
        <v>11</v>
      </c>
      <c r="K100" s="235"/>
      <c r="L100" s="108" t="s">
        <v>15</v>
      </c>
      <c r="M100" s="331"/>
    </row>
    <row r="101" spans="1:24" ht="15" customHeight="1">
      <c r="A101" s="164"/>
      <c r="B101" s="116"/>
      <c r="C101" s="430"/>
      <c r="D101" s="430"/>
      <c r="E101" s="430"/>
      <c r="F101" s="224"/>
      <c r="G101" s="116"/>
      <c r="H101" s="116"/>
      <c r="I101" s="116"/>
      <c r="J101" s="116"/>
      <c r="K101" s="203"/>
      <c r="L101" s="204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ht="15" customHeight="1">
      <c r="L190"/>
    </row>
    <row r="191" ht="15" customHeight="1">
      <c r="L191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2018-08-29T21:48:28Z</dcterms:modified>
  <cp:category/>
  <cp:version/>
  <cp:contentType/>
  <cp:contentStatus/>
</cp:coreProperties>
</file>