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'BULK'!$A$1:$K$102</definedName>
    <definedName name="_xlnm.Print_Area" localSheetId="0">'LINEUP'!$A$1:$K$122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<sst xmlns="http://schemas.openxmlformats.org/spreadsheetml/2006/main" count="517" uniqueCount="120">
  <si>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</si>
  <si>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</si>
  <si>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</si>
  <si>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</si>
  <si>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</si>
  <si>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</si>
  <si>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</si>
  <si>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</si>
  <si>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</si>
  <si>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</si>
  <si>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</si>
  <si>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</si>
  <si>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</si>
  <si>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</si>
  <si>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</si>
  <si>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</si>
  <si>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</si>
  <si>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</si>
  <si>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</si>
  <si>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</si>
  <si>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</si>
  <si>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</si>
  <si>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</si>
  <si>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</si>
  <si>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</si>
  <si>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</si>
  <si>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</si>
  <si>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</si>
  <si>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</si>
  <si>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</si>
  <si>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</si>
  <si>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</si>
  <si>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</si>
  <si>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</si>
  <si>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</si>
  <si>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</si>
  <si>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</si>
  <si>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</si>
  <si>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</si>
  <si>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</si>
  <si>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</si>
  <si>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</si>
  <si>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</si>
  <si>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</si>
  <si>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</si>
  <si>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</si>
  <si>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</si>
  <si>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</si>
  <si>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</si>
  <si>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</si>
  <si>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</si>
  <si>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</si>
  <si>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</si>
  <si>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</si>
  <si>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</si>
  <si>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</si>
  <si>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</si>
  <si>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</si>
  <si>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</si>
  <si>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</si>
  <si>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</si>
  <si>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</si>
  <si>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</si>
  <si>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</si>
  <si>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</si>
  <si>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</si>
  <si>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</si>
  <si>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</si>
  <si>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</si>
  <si>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</si>
  <si>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</si>
  <si>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</si>
  <si>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</si>
  <si>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</si>
  <si>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</si>
  <si>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</si>
  <si>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</si>
  <si>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</si>
  <si>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</si>
  <si>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</si>
  <si>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</si>
  <si>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</si>
  <si>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</si>
  <si>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B150</t>
  </si>
  <si>
    <t>COFCO</t>
  </si>
  <si>
    <t>LAGOS, NIGERIA</t>
  </si>
  <si>
    <t>SOSTAR</t>
  </si>
  <si>
    <t xml:space="preserve">KEDROS </t>
  </si>
  <si>
    <t>BK ALICE</t>
  </si>
  <si>
    <t>TAI PROGRESSS</t>
  </si>
  <si>
    <t>ENERFO</t>
  </si>
  <si>
    <t>LEONARISSO</t>
  </si>
  <si>
    <t>EFTICHIA</t>
  </si>
  <si>
    <t>DK INITIO</t>
  </si>
  <si>
    <t>CHARM LONG</t>
  </si>
  <si>
    <t>BAYQUAN, CHINA</t>
  </si>
  <si>
    <t>MARIA THEO I</t>
  </si>
  <si>
    <t>WEBCOR</t>
  </si>
  <si>
    <t>ANGOLA</t>
  </si>
  <si>
    <t>ARKLOW SPRAY</t>
  </si>
  <si>
    <t>HALKI</t>
  </si>
  <si>
    <t>CENTURIUS</t>
  </si>
  <si>
    <t>ASR</t>
  </si>
  <si>
    <t>YASA UNSAL SUNAR</t>
  </si>
  <si>
    <t>ALTAIR SKY</t>
  </si>
  <si>
    <t>JPS AFRODITI</t>
  </si>
  <si>
    <t>APRIL 2019</t>
  </si>
  <si>
    <t>DESERT DIGNITY</t>
  </si>
  <si>
    <t>MOREA</t>
  </si>
  <si>
    <t>CASILLO</t>
  </si>
  <si>
    <t>ABK TRADER</t>
  </si>
  <si>
    <t>SUGAR LINE UP edition 17.04.2019</t>
  </si>
  <si>
    <t>WILLIAMS BRAZIL SUGAR LINE UP EDITION 17.04.2019</t>
  </si>
  <si>
    <t>FEDERAL KIBUNE</t>
  </si>
  <si>
    <t>GENCO MARE</t>
  </si>
  <si>
    <t>ATROMIOS L</t>
  </si>
  <si>
    <t>DK IONE</t>
  </si>
  <si>
    <t>CEACLIFF</t>
  </si>
  <si>
    <t>TBC</t>
  </si>
  <si>
    <t>ALVEAN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</si>
</sst>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LINEUP!$A$108:$A$111</c:f>
              <c:strCache/>
            </c:strRef>
          </c:cat>
          <c:val>
            <c:numRef>
              <c:f>LINEUP!$B$108:$B$111</c:f>
              <c:numCache/>
            </c:numRef>
          </c:val>
          <c:shape val="cylinder"/>
        </c:ser>
        <c:overlap val="100"/>
        <c:shape val="cylinder"/>
        <c:axId val="6978652"/>
        <c:axId val="62807869"/>
      </c:bar3DChart>
      <c:catAx>
        <c:axId val="697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07869"/>
        <c:crosses val="autoZero"/>
        <c:auto val="1"/>
        <c:lblOffset val="100"/>
        <c:tickLblSkip val="1"/>
        <c:noMultiLvlLbl val="0"/>
      </c:catAx>
      <c:valAx>
        <c:axId val="62807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78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LINEUP!$A$91:$A$95</c:f>
              <c:strCache/>
            </c:strRef>
          </c:cat>
          <c:val>
            <c:numRef>
              <c:f>LINEUP!$B$91:$B$95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28399910"/>
        <c:axId val="54272599"/>
      </c:bar3DChart>
      <c:catAx>
        <c:axId val="2839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72599"/>
        <c:crosses val="autoZero"/>
        <c:auto val="1"/>
        <c:lblOffset val="100"/>
        <c:tickLblSkip val="1"/>
        <c:noMultiLvlLbl val="0"/>
      </c:catAx>
      <c:valAx>
        <c:axId val="5427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9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106</xdr:row>
      <xdr:rowOff>19050</xdr:rowOff>
    </xdr:from>
    <xdr:to>
      <xdr:col>10</xdr:col>
      <xdr:colOff>104775</xdr:colOff>
      <xdr:row>121</xdr:row>
      <xdr:rowOff>19050</xdr:rowOff>
    </xdr:to>
    <xdr:graphicFrame>
      <xdr:nvGraphicFramePr>
        <xdr:cNvPr id="2" name="Gráfico 7"/>
        <xdr:cNvGraphicFramePr/>
      </xdr:nvGraphicFramePr>
      <xdr:xfrm>
        <a:off x="2409825" y="21421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88</xdr:row>
      <xdr:rowOff>38100</xdr:rowOff>
    </xdr:from>
    <xdr:to>
      <xdr:col>10</xdr:col>
      <xdr:colOff>133350</xdr:colOff>
      <xdr:row>104</xdr:row>
      <xdr:rowOff>123825</xdr:rowOff>
    </xdr:to>
    <xdr:graphicFrame>
      <xdr:nvGraphicFramePr>
        <xdr:cNvPr id="3" name="Gráfico 6"/>
        <xdr:cNvGraphicFramePr/>
      </xdr:nvGraphicFramePr>
      <xdr:xfrm>
        <a:off x="2428875" y="18011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2687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showGridLines="0" tabSelected="1" zoomScaleSheetLayoutView="80" workbookViewId="0" topLeftCell="A1">
      <selection activeCell="G10" sqref="G10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5" customWidth="1"/>
    <col min="13" max="16384" width="17.28125" style="218" customWidth="1"/>
  </cols>
  <sheetData>
    <row r="1" spans="1:13" ht="47.25">
      <c r="A1" s="215"/>
      <c r="B1" s="216"/>
      <c r="C1" s="430" t="s">
        <v>61</v>
      </c>
      <c r="D1" s="430"/>
      <c r="E1" s="430"/>
      <c r="F1" s="430"/>
      <c r="G1" s="430"/>
      <c r="H1" s="430"/>
      <c r="I1" s="430"/>
      <c r="J1" s="430"/>
      <c r="K1" s="431"/>
      <c r="L1" s="423"/>
      <c r="M1" s="217"/>
    </row>
    <row r="2" spans="1:13" ht="26.25">
      <c r="A2" s="219"/>
      <c r="B2" s="220"/>
      <c r="C2" s="432" t="s">
        <v>111</v>
      </c>
      <c r="D2" s="433"/>
      <c r="E2" s="433"/>
      <c r="F2" s="433"/>
      <c r="G2" s="433"/>
      <c r="H2" s="433"/>
      <c r="I2" s="433"/>
      <c r="J2" s="433"/>
      <c r="K2" s="434"/>
      <c r="L2" s="423"/>
      <c r="M2" s="217"/>
    </row>
    <row r="3" spans="1:13" ht="15">
      <c r="A3" s="219"/>
      <c r="B3" s="220"/>
      <c r="C3" s="435" t="s">
        <v>80</v>
      </c>
      <c r="D3" s="436"/>
      <c r="E3" s="436"/>
      <c r="F3" s="436"/>
      <c r="G3" s="436"/>
      <c r="H3" s="436"/>
      <c r="I3" s="436"/>
      <c r="J3" s="436"/>
      <c r="K3" s="437"/>
      <c r="L3" s="423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3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3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3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4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5"/>
      <c r="L10" s="405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3"/>
      <c r="G12" s="254"/>
      <c r="H12" s="51"/>
      <c r="I12" s="51"/>
      <c r="J12" s="51"/>
      <c r="K12" s="404"/>
      <c r="L12" s="405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6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7"/>
      <c r="L18" s="405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5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5"/>
      <c r="M23" s="262"/>
    </row>
    <row r="24" spans="1:13" s="412" customFormat="1" ht="15.75" customHeight="1">
      <c r="A24" s="408" t="s">
        <v>113</v>
      </c>
      <c r="B24" s="409"/>
      <c r="C24" s="410">
        <v>43582</v>
      </c>
      <c r="D24" s="411">
        <v>43582</v>
      </c>
      <c r="E24" s="411">
        <v>43585</v>
      </c>
      <c r="G24" s="413">
        <v>22626186</v>
      </c>
      <c r="H24" s="414" t="s">
        <v>9</v>
      </c>
      <c r="I24" s="414" t="s">
        <v>11</v>
      </c>
      <c r="J24" s="414" t="s">
        <v>15</v>
      </c>
      <c r="K24" s="415"/>
      <c r="L24" s="416">
        <f>DAYS360(C24,D24)</f>
        <v>0</v>
      </c>
      <c r="M24" s="417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22626186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112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5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MEDIAN(L38:L40)</f>
        <v>0</v>
      </c>
      <c r="I37" s="247" t="s">
        <v>56</v>
      </c>
      <c r="J37" s="248"/>
      <c r="K37" s="251"/>
      <c r="L37" s="405"/>
      <c r="M37" s="309"/>
    </row>
    <row r="38" spans="1:13" s="412" customFormat="1" ht="15.75" customHeight="1">
      <c r="A38" s="408" t="s">
        <v>107</v>
      </c>
      <c r="B38" s="409"/>
      <c r="C38" s="410">
        <v>43570</v>
      </c>
      <c r="D38" s="411">
        <v>43570</v>
      </c>
      <c r="E38" s="411">
        <v>43572</v>
      </c>
      <c r="G38" s="413">
        <v>20000000</v>
      </c>
      <c r="H38" s="414" t="s">
        <v>9</v>
      </c>
      <c r="I38" s="414" t="s">
        <v>85</v>
      </c>
      <c r="J38" s="414" t="s">
        <v>86</v>
      </c>
      <c r="K38" s="415"/>
      <c r="L38" s="416">
        <f>DAYS360(C38,D38)</f>
        <v>0</v>
      </c>
      <c r="M38" s="417"/>
    </row>
    <row r="39" spans="1:13" s="412" customFormat="1" ht="15.75" customHeight="1">
      <c r="A39" s="408" t="s">
        <v>114</v>
      </c>
      <c r="B39" s="409"/>
      <c r="C39" s="410">
        <v>43575</v>
      </c>
      <c r="D39" s="411">
        <v>43575</v>
      </c>
      <c r="E39" s="411">
        <v>43576</v>
      </c>
      <c r="G39" s="413">
        <v>20000000</v>
      </c>
      <c r="H39" s="414" t="s">
        <v>9</v>
      </c>
      <c r="I39" s="414" t="s">
        <v>11</v>
      </c>
      <c r="J39" s="414" t="s">
        <v>15</v>
      </c>
      <c r="K39" s="415"/>
      <c r="L39" s="416">
        <f>DAYS360(C39,D39)</f>
        <v>0</v>
      </c>
      <c r="M39" s="417"/>
    </row>
    <row r="40" spans="1:13" s="412" customFormat="1" ht="15.75" customHeight="1">
      <c r="A40" s="408" t="s">
        <v>115</v>
      </c>
      <c r="B40" s="409"/>
      <c r="C40" s="410">
        <v>43577</v>
      </c>
      <c r="D40" s="411">
        <v>43577</v>
      </c>
      <c r="E40" s="411">
        <v>43578</v>
      </c>
      <c r="G40" s="413">
        <v>30000000</v>
      </c>
      <c r="H40" s="414" t="s">
        <v>9</v>
      </c>
      <c r="I40" s="414" t="s">
        <v>11</v>
      </c>
      <c r="J40" s="414" t="s">
        <v>84</v>
      </c>
      <c r="K40" s="415"/>
      <c r="L40" s="416">
        <f>DAYS360(C40,D40)</f>
        <v>0</v>
      </c>
      <c r="M40" s="417"/>
    </row>
    <row r="41" spans="1:13" ht="15">
      <c r="A41" s="245"/>
      <c r="B41" s="258"/>
      <c r="C41" s="247" t="s">
        <v>43</v>
      </c>
      <c r="D41" s="311"/>
      <c r="E41" s="248"/>
      <c r="F41" s="248"/>
      <c r="G41" s="249" t="s">
        <v>57</v>
      </c>
      <c r="H41" s="250">
        <f>MEDIAN(L42:L44)</f>
        <v>5</v>
      </c>
      <c r="I41" s="247" t="s">
        <v>56</v>
      </c>
      <c r="J41" s="248"/>
      <c r="K41" s="251"/>
      <c r="M41" s="257"/>
    </row>
    <row r="42" spans="1:13" s="412" customFormat="1" ht="15.75" customHeight="1">
      <c r="A42" s="408" t="s">
        <v>89</v>
      </c>
      <c r="B42" s="409"/>
      <c r="C42" s="410">
        <v>43553</v>
      </c>
      <c r="D42" s="411">
        <v>43571</v>
      </c>
      <c r="E42" s="411">
        <v>43572</v>
      </c>
      <c r="G42" s="413">
        <v>20000000</v>
      </c>
      <c r="H42" s="414" t="s">
        <v>9</v>
      </c>
      <c r="I42" s="414" t="s">
        <v>95</v>
      </c>
      <c r="J42" s="414" t="s">
        <v>90</v>
      </c>
      <c r="K42" s="415"/>
      <c r="L42" s="416">
        <f>DAYS360(C42,D42)</f>
        <v>17</v>
      </c>
      <c r="M42" s="417"/>
    </row>
    <row r="43" spans="1:13" s="412" customFormat="1" ht="15.75" customHeight="1">
      <c r="A43" s="408" t="s">
        <v>104</v>
      </c>
      <c r="B43" s="409"/>
      <c r="C43" s="410">
        <v>43567</v>
      </c>
      <c r="D43" s="411">
        <v>43572</v>
      </c>
      <c r="E43" s="411">
        <v>43573</v>
      </c>
      <c r="G43" s="413">
        <v>49500000</v>
      </c>
      <c r="H43" s="414" t="s">
        <v>9</v>
      </c>
      <c r="I43" s="414" t="s">
        <v>11</v>
      </c>
      <c r="J43" s="414" t="s">
        <v>66</v>
      </c>
      <c r="K43" s="415"/>
      <c r="L43" s="416">
        <f>DAYS360(C43,D43)</f>
        <v>5</v>
      </c>
      <c r="M43" s="417"/>
    </row>
    <row r="44" spans="1:13" s="412" customFormat="1" ht="15.75" customHeight="1">
      <c r="A44" s="408" t="s">
        <v>107</v>
      </c>
      <c r="B44" s="409"/>
      <c r="C44" s="410">
        <v>43570</v>
      </c>
      <c r="D44" s="411">
        <v>43573</v>
      </c>
      <c r="E44" s="411">
        <v>43574</v>
      </c>
      <c r="G44" s="413">
        <v>32800000</v>
      </c>
      <c r="H44" s="414" t="s">
        <v>9</v>
      </c>
      <c r="I44" s="414" t="s">
        <v>85</v>
      </c>
      <c r="J44" s="414" t="s">
        <v>86</v>
      </c>
      <c r="K44" s="415"/>
      <c r="L44" s="416">
        <f>DAYS360(C44,D44)</f>
        <v>3</v>
      </c>
      <c r="M44" s="417"/>
    </row>
    <row r="45" spans="1:13" ht="14.25" customHeight="1">
      <c r="A45" s="245"/>
      <c r="B45" s="258"/>
      <c r="C45" s="155" t="s">
        <v>78</v>
      </c>
      <c r="D45" s="248"/>
      <c r="E45" s="248"/>
      <c r="F45" s="248"/>
      <c r="G45" s="249" t="s">
        <v>57</v>
      </c>
      <c r="H45" s="259" t="s">
        <v>64</v>
      </c>
      <c r="I45" s="247" t="s">
        <v>56</v>
      </c>
      <c r="J45" s="248"/>
      <c r="K45" s="251"/>
      <c r="M45" s="257"/>
    </row>
    <row r="46" spans="1:13" s="378" customFormat="1" ht="15">
      <c r="A46" s="135" t="s">
        <v>64</v>
      </c>
      <c r="K46" s="255"/>
      <c r="L46" s="405"/>
      <c r="M46" s="257"/>
    </row>
    <row r="47" spans="1:13" ht="15">
      <c r="A47" s="245"/>
      <c r="B47" s="258"/>
      <c r="C47" s="247" t="s">
        <v>17</v>
      </c>
      <c r="D47" s="248"/>
      <c r="E47" s="248"/>
      <c r="F47" s="248"/>
      <c r="G47" s="249" t="s">
        <v>57</v>
      </c>
      <c r="H47" s="259" t="s">
        <v>64</v>
      </c>
      <c r="I47" s="247" t="s">
        <v>56</v>
      </c>
      <c r="J47" s="248"/>
      <c r="K47" s="251"/>
      <c r="M47" s="257"/>
    </row>
    <row r="48" spans="1:13" ht="15">
      <c r="A48" s="135" t="s">
        <v>64</v>
      </c>
      <c r="K48" s="255"/>
      <c r="M48" s="257"/>
    </row>
    <row r="49" spans="1:13" ht="15">
      <c r="A49" s="245"/>
      <c r="B49" s="258"/>
      <c r="C49" s="247" t="s">
        <v>71</v>
      </c>
      <c r="D49" s="248"/>
      <c r="E49" s="248"/>
      <c r="F49" s="248"/>
      <c r="G49" s="249" t="s">
        <v>57</v>
      </c>
      <c r="H49" s="259" t="s">
        <v>64</v>
      </c>
      <c r="I49" s="247" t="s">
        <v>56</v>
      </c>
      <c r="J49" s="248"/>
      <c r="K49" s="251"/>
      <c r="M49" s="257"/>
    </row>
    <row r="50" spans="1:13" s="428" customFormat="1" ht="15">
      <c r="A50" s="135" t="s">
        <v>64</v>
      </c>
      <c r="K50" s="429"/>
      <c r="L50" s="405"/>
      <c r="M50" s="309"/>
    </row>
    <row r="51" spans="1:13" ht="15">
      <c r="A51" s="245"/>
      <c r="B51" s="258"/>
      <c r="C51" s="247" t="s">
        <v>19</v>
      </c>
      <c r="D51" s="248"/>
      <c r="E51" s="248"/>
      <c r="F51" s="248"/>
      <c r="G51" s="249" t="s">
        <v>57</v>
      </c>
      <c r="H51" s="259" t="s">
        <v>64</v>
      </c>
      <c r="I51" s="247" t="s">
        <v>56</v>
      </c>
      <c r="J51" s="248"/>
      <c r="K51" s="251"/>
      <c r="M51" s="257"/>
    </row>
    <row r="52" spans="1:13" ht="15">
      <c r="A52" s="282" t="s">
        <v>64</v>
      </c>
      <c r="B52" s="241"/>
      <c r="C52" s="241"/>
      <c r="D52" s="222"/>
      <c r="E52" s="223"/>
      <c r="F52" s="241"/>
      <c r="G52" s="254"/>
      <c r="H52" s="223"/>
      <c r="I52" s="223"/>
      <c r="J52" s="312"/>
      <c r="K52" s="243"/>
      <c r="M52" s="257"/>
    </row>
    <row r="53" spans="1:13" ht="15">
      <c r="A53" s="282"/>
      <c r="B53" s="241"/>
      <c r="C53" s="241"/>
      <c r="D53" s="222"/>
      <c r="E53" s="223"/>
      <c r="F53" s="241"/>
      <c r="G53" s="254"/>
      <c r="H53" s="223"/>
      <c r="I53" s="223"/>
      <c r="J53" s="312"/>
      <c r="K53" s="243"/>
      <c r="M53" s="257"/>
    </row>
    <row r="54" spans="1:17" ht="15">
      <c r="A54" s="238"/>
      <c r="B54" s="241"/>
      <c r="C54" s="266" t="s">
        <v>10</v>
      </c>
      <c r="D54" s="267"/>
      <c r="E54" s="267"/>
      <c r="F54" s="268">
        <f>SUM(F38:F52)</f>
        <v>0</v>
      </c>
      <c r="G54" s="269">
        <f>SUM(G38:G53)</f>
        <v>172300000</v>
      </c>
      <c r="H54" s="223"/>
      <c r="I54" s="313"/>
      <c r="J54" s="312"/>
      <c r="K54" s="243"/>
      <c r="M54" s="257"/>
      <c r="N54" s="378"/>
      <c r="O54" s="378"/>
      <c r="P54" s="378"/>
      <c r="Q54" s="280"/>
    </row>
    <row r="55" spans="1:17" s="378" customFormat="1" ht="15">
      <c r="A55" s="294" t="s">
        <v>18</v>
      </c>
      <c r="B55" s="295"/>
      <c r="C55" s="296"/>
      <c r="D55" s="296"/>
      <c r="E55" s="296"/>
      <c r="F55" s="295"/>
      <c r="G55" s="297"/>
      <c r="H55" s="298"/>
      <c r="I55" s="298"/>
      <c r="J55" s="296"/>
      <c r="K55" s="299" t="s">
        <v>18</v>
      </c>
      <c r="L55" s="405"/>
      <c r="M55" s="257"/>
      <c r="Q55" s="280"/>
    </row>
    <row r="56" spans="1:17" s="378" customFormat="1" ht="15">
      <c r="A56" s="300"/>
      <c r="B56" s="234"/>
      <c r="C56" s="301"/>
      <c r="D56" s="301"/>
      <c r="E56" s="302" t="str">
        <f>E35</f>
        <v>WILLIAMS BRAZIL SUGAR LINE UP EDITION 17.04.2019</v>
      </c>
      <c r="F56" s="234"/>
      <c r="G56" s="303"/>
      <c r="H56" s="304"/>
      <c r="I56" s="304"/>
      <c r="J56" s="301"/>
      <c r="K56" s="305"/>
      <c r="L56" s="405"/>
      <c r="M56" s="309"/>
      <c r="N56" s="261"/>
      <c r="O56" s="261"/>
      <c r="P56" s="261"/>
      <c r="Q56" s="280"/>
    </row>
    <row r="57" spans="1:17" ht="15">
      <c r="A57" s="306"/>
      <c r="B57" s="239" t="s">
        <v>41</v>
      </c>
      <c r="C57" s="240"/>
      <c r="D57" s="278"/>
      <c r="E57" s="278"/>
      <c r="F57" s="279"/>
      <c r="G57" s="307"/>
      <c r="H57" s="308"/>
      <c r="I57" s="308"/>
      <c r="J57" s="308"/>
      <c r="K57" s="363"/>
      <c r="M57" s="257"/>
      <c r="N57" s="378"/>
      <c r="O57" s="378"/>
      <c r="P57" s="378"/>
      <c r="Q57" s="280"/>
    </row>
    <row r="58" spans="1:13" ht="15" customHeight="1">
      <c r="A58" s="245"/>
      <c r="B58" s="246"/>
      <c r="C58" s="247" t="s">
        <v>20</v>
      </c>
      <c r="D58" s="248"/>
      <c r="E58" s="248"/>
      <c r="F58" s="248"/>
      <c r="G58" s="157" t="s">
        <v>57</v>
      </c>
      <c r="H58" s="158" t="s">
        <v>64</v>
      </c>
      <c r="I58" s="247" t="s">
        <v>56</v>
      </c>
      <c r="J58" s="248"/>
      <c r="K58" s="251"/>
      <c r="M58" s="257"/>
    </row>
    <row r="59" spans="1:13" s="378" customFormat="1" ht="15" customHeight="1">
      <c r="A59" s="282" t="s">
        <v>64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81"/>
      <c r="L59" s="405"/>
      <c r="M59" s="257"/>
    </row>
    <row r="60" spans="1:13" ht="15" customHeight="1">
      <c r="A60" s="245"/>
      <c r="B60" s="258"/>
      <c r="C60" s="247" t="s">
        <v>47</v>
      </c>
      <c r="D60" s="248"/>
      <c r="E60" s="248"/>
      <c r="F60" s="248"/>
      <c r="G60" s="249" t="s">
        <v>57</v>
      </c>
      <c r="H60" s="158" t="s">
        <v>64</v>
      </c>
      <c r="I60" s="247" t="s">
        <v>56</v>
      </c>
      <c r="J60" s="248"/>
      <c r="K60" s="251"/>
      <c r="M60" s="257"/>
    </row>
    <row r="61" spans="1:13" ht="15" customHeight="1">
      <c r="A61" s="282" t="s">
        <v>64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81"/>
      <c r="M61" s="257"/>
    </row>
    <row r="62" spans="1:13" ht="15">
      <c r="A62" s="245"/>
      <c r="B62" s="258"/>
      <c r="C62" s="247" t="s">
        <v>21</v>
      </c>
      <c r="D62" s="248"/>
      <c r="E62" s="248"/>
      <c r="F62" s="248"/>
      <c r="G62" s="249" t="s">
        <v>57</v>
      </c>
      <c r="H62" s="250">
        <f>MEDIAN(L63:L65)</f>
        <v>0</v>
      </c>
      <c r="I62" s="155" t="s">
        <v>56</v>
      </c>
      <c r="J62" s="248"/>
      <c r="K62" s="251"/>
      <c r="M62" s="257"/>
    </row>
    <row r="63" spans="1:13" s="412" customFormat="1" ht="15.75" customHeight="1">
      <c r="A63" s="408" t="s">
        <v>108</v>
      </c>
      <c r="B63" s="409"/>
      <c r="C63" s="410">
        <v>43571</v>
      </c>
      <c r="D63" s="410">
        <v>43571</v>
      </c>
      <c r="E63" s="411">
        <v>43574</v>
      </c>
      <c r="F63" s="413"/>
      <c r="G63" s="413">
        <v>50000000</v>
      </c>
      <c r="H63" s="414" t="s">
        <v>9</v>
      </c>
      <c r="I63" s="414" t="s">
        <v>11</v>
      </c>
      <c r="J63" s="414" t="s">
        <v>109</v>
      </c>
      <c r="K63" s="415"/>
      <c r="L63" s="416">
        <f>DAYS360(C63,D63)</f>
        <v>0</v>
      </c>
      <c r="M63" s="417"/>
    </row>
    <row r="64" spans="1:13" s="412" customFormat="1" ht="15.75" customHeight="1">
      <c r="A64" s="408" t="s">
        <v>116</v>
      </c>
      <c r="B64" s="409"/>
      <c r="C64" s="410">
        <v>43577</v>
      </c>
      <c r="D64" s="410">
        <v>43577</v>
      </c>
      <c r="E64" s="411">
        <v>43578</v>
      </c>
      <c r="F64" s="413"/>
      <c r="G64" s="413">
        <v>24000000</v>
      </c>
      <c r="H64" s="414" t="s">
        <v>9</v>
      </c>
      <c r="I64" s="414" t="s">
        <v>11</v>
      </c>
      <c r="J64" s="414" t="s">
        <v>118</v>
      </c>
      <c r="K64" s="415"/>
      <c r="L64" s="416">
        <f>DAYS360(C64,D64)</f>
        <v>0</v>
      </c>
      <c r="M64" s="417"/>
    </row>
    <row r="65" spans="1:13" s="412" customFormat="1" ht="15.75" customHeight="1">
      <c r="A65" s="408" t="s">
        <v>117</v>
      </c>
      <c r="B65" s="409"/>
      <c r="C65" s="410">
        <v>43578</v>
      </c>
      <c r="D65" s="410">
        <v>43581</v>
      </c>
      <c r="E65" s="411">
        <v>43582</v>
      </c>
      <c r="F65" s="413"/>
      <c r="G65" s="413">
        <v>28000000</v>
      </c>
      <c r="H65" s="414" t="s">
        <v>9</v>
      </c>
      <c r="I65" s="414" t="s">
        <v>11</v>
      </c>
      <c r="J65" s="414" t="s">
        <v>119</v>
      </c>
      <c r="K65" s="415"/>
      <c r="L65" s="416">
        <f>DAYS360(C65,D65)</f>
        <v>3</v>
      </c>
      <c r="M65" s="417"/>
    </row>
    <row r="66" spans="1:13" ht="13.5" customHeight="1">
      <c r="A66" s="245"/>
      <c r="B66" s="258"/>
      <c r="C66" s="247" t="s">
        <v>42</v>
      </c>
      <c r="D66" s="248"/>
      <c r="E66" s="248"/>
      <c r="F66" s="248"/>
      <c r="G66" s="157" t="s">
        <v>57</v>
      </c>
      <c r="H66" s="250">
        <f>MEDIAN(L67:L68)</f>
        <v>6</v>
      </c>
      <c r="I66" s="247" t="s">
        <v>56</v>
      </c>
      <c r="J66" s="248"/>
      <c r="K66" s="251"/>
      <c r="M66" s="257"/>
    </row>
    <row r="67" spans="1:13" s="412" customFormat="1" ht="15.75" customHeight="1">
      <c r="A67" s="408" t="s">
        <v>110</v>
      </c>
      <c r="B67" s="409"/>
      <c r="C67" s="410">
        <v>43565</v>
      </c>
      <c r="D67" s="410">
        <v>43565</v>
      </c>
      <c r="E67" s="411">
        <v>43574</v>
      </c>
      <c r="F67" s="413">
        <v>20000000</v>
      </c>
      <c r="G67" s="413"/>
      <c r="H67" s="414" t="s">
        <v>83</v>
      </c>
      <c r="I67" s="414" t="s">
        <v>11</v>
      </c>
      <c r="J67" s="414" t="s">
        <v>82</v>
      </c>
      <c r="K67" s="415"/>
      <c r="L67" s="416">
        <f>DAYS360(C67,D67)</f>
        <v>0</v>
      </c>
      <c r="M67" s="417"/>
    </row>
    <row r="68" spans="1:13" s="412" customFormat="1" ht="15.75" customHeight="1">
      <c r="A68" s="408" t="s">
        <v>96</v>
      </c>
      <c r="B68" s="409"/>
      <c r="C68" s="410">
        <v>43562</v>
      </c>
      <c r="D68" s="410">
        <v>43574</v>
      </c>
      <c r="E68" s="411">
        <v>43579</v>
      </c>
      <c r="F68" s="413">
        <v>9877550</v>
      </c>
      <c r="G68" s="413"/>
      <c r="H68" s="414" t="s">
        <v>83</v>
      </c>
      <c r="I68" s="414" t="s">
        <v>98</v>
      </c>
      <c r="J68" s="414" t="s">
        <v>97</v>
      </c>
      <c r="K68" s="415"/>
      <c r="L68" s="416">
        <f>DAYS360(C68,D68)</f>
        <v>12</v>
      </c>
      <c r="M68" s="417"/>
    </row>
    <row r="69" spans="1:13" ht="15">
      <c r="A69" s="245"/>
      <c r="B69" s="258"/>
      <c r="C69" s="247" t="s">
        <v>49</v>
      </c>
      <c r="D69" s="248"/>
      <c r="E69" s="248"/>
      <c r="F69" s="248"/>
      <c r="G69" s="249" t="s">
        <v>57</v>
      </c>
      <c r="H69" s="259" t="s">
        <v>64</v>
      </c>
      <c r="I69" s="247" t="s">
        <v>56</v>
      </c>
      <c r="J69" s="248"/>
      <c r="K69" s="251"/>
      <c r="M69" s="257"/>
    </row>
    <row r="70" spans="1:13" s="378" customFormat="1" ht="15" customHeight="1">
      <c r="A70" s="282" t="s">
        <v>64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81"/>
      <c r="L70" s="405"/>
      <c r="M70" s="257"/>
    </row>
    <row r="71" spans="1:13" ht="15">
      <c r="A71" s="245"/>
      <c r="B71" s="258"/>
      <c r="C71" s="247" t="s">
        <v>35</v>
      </c>
      <c r="D71" s="248"/>
      <c r="E71" s="248"/>
      <c r="F71" s="248"/>
      <c r="G71" s="249" t="s">
        <v>57</v>
      </c>
      <c r="H71" s="259" t="s">
        <v>64</v>
      </c>
      <c r="I71" s="247" t="s">
        <v>56</v>
      </c>
      <c r="J71" s="248"/>
      <c r="K71" s="251"/>
      <c r="M71" s="257"/>
    </row>
    <row r="72" spans="1:13" s="378" customFormat="1" ht="15" customHeight="1">
      <c r="A72" s="282" t="s">
        <v>64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81"/>
      <c r="L72" s="405"/>
      <c r="M72" s="257"/>
    </row>
    <row r="73" spans="1:13" s="378" customFormat="1" ht="15">
      <c r="A73" s="245"/>
      <c r="B73" s="258"/>
      <c r="C73" s="155" t="s">
        <v>75</v>
      </c>
      <c r="D73" s="248"/>
      <c r="E73" s="248"/>
      <c r="F73" s="248"/>
      <c r="G73" s="249" t="s">
        <v>57</v>
      </c>
      <c r="H73" s="158" t="s">
        <v>64</v>
      </c>
      <c r="I73" s="247" t="s">
        <v>56</v>
      </c>
      <c r="J73" s="248"/>
      <c r="K73" s="251"/>
      <c r="L73" s="405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05"/>
      <c r="M74" s="257"/>
    </row>
    <row r="75" spans="1:13" ht="15" customHeight="1">
      <c r="A75" s="245"/>
      <c r="B75" s="258"/>
      <c r="C75" s="247" t="s">
        <v>23</v>
      </c>
      <c r="D75" s="248"/>
      <c r="E75" s="248"/>
      <c r="F75" s="248"/>
      <c r="G75" s="249" t="s">
        <v>57</v>
      </c>
      <c r="H75" s="250">
        <f>MEDIAN(L76)</f>
        <v>1</v>
      </c>
      <c r="I75" s="155" t="s">
        <v>56</v>
      </c>
      <c r="J75" s="248"/>
      <c r="K75" s="251"/>
      <c r="M75" s="257"/>
    </row>
    <row r="76" spans="1:13" s="412" customFormat="1" ht="15.75" customHeight="1">
      <c r="A76" s="408" t="s">
        <v>96</v>
      </c>
      <c r="B76" s="409"/>
      <c r="C76" s="410">
        <v>43562</v>
      </c>
      <c r="D76" s="410">
        <v>43563</v>
      </c>
      <c r="E76" s="411">
        <v>43572</v>
      </c>
      <c r="F76" s="413">
        <v>16122450</v>
      </c>
      <c r="G76" s="413"/>
      <c r="H76" s="414" t="s">
        <v>83</v>
      </c>
      <c r="I76" s="414" t="s">
        <v>98</v>
      </c>
      <c r="J76" s="414" t="s">
        <v>97</v>
      </c>
      <c r="K76" s="415"/>
      <c r="L76" s="416">
        <f>DAYS360(C76,D76)</f>
        <v>1</v>
      </c>
      <c r="M76" s="417"/>
    </row>
    <row r="77" spans="1:13" ht="15">
      <c r="A77" s="238"/>
      <c r="B77" s="314"/>
      <c r="C77" s="315"/>
      <c r="D77" s="316"/>
      <c r="E77" s="315"/>
      <c r="F77" s="276"/>
      <c r="G77" s="317"/>
      <c r="H77" s="308"/>
      <c r="I77" s="308"/>
      <c r="J77" s="275"/>
      <c r="K77" s="363"/>
      <c r="M77" s="257"/>
    </row>
    <row r="78" spans="1:13" ht="15">
      <c r="A78" s="265"/>
      <c r="B78" s="362"/>
      <c r="C78" s="364" t="s">
        <v>10</v>
      </c>
      <c r="D78" s="365"/>
      <c r="E78" s="365"/>
      <c r="F78" s="268">
        <f>SUM(F58:F77)</f>
        <v>46000000</v>
      </c>
      <c r="G78" s="269">
        <f>SUM(G59:G77)</f>
        <v>102000000</v>
      </c>
      <c r="H78" s="362"/>
      <c r="I78" s="362"/>
      <c r="J78" s="362"/>
      <c r="K78" s="363"/>
      <c r="M78" s="257"/>
    </row>
    <row r="79" spans="1:13" ht="15">
      <c r="A79" s="265"/>
      <c r="B79" s="362"/>
      <c r="C79" s="217"/>
      <c r="D79" s="217"/>
      <c r="E79" s="217"/>
      <c r="F79" s="217"/>
      <c r="G79" s="217"/>
      <c r="H79" s="362"/>
      <c r="I79" s="362"/>
      <c r="J79" s="362"/>
      <c r="K79" s="318"/>
      <c r="M79" s="257"/>
    </row>
    <row r="80" spans="1:13" ht="15" customHeight="1">
      <c r="A80" s="306"/>
      <c r="B80" s="319"/>
      <c r="C80" s="314"/>
      <c r="D80" s="314"/>
      <c r="E80" s="314"/>
      <c r="F80" s="317"/>
      <c r="G80" s="317"/>
      <c r="H80" s="320"/>
      <c r="I80" s="320"/>
      <c r="J80" s="321"/>
      <c r="K80" s="363"/>
      <c r="M80" s="257"/>
    </row>
    <row r="81" spans="1:13" ht="15">
      <c r="A81" s="265"/>
      <c r="B81" s="362"/>
      <c r="C81" s="217"/>
      <c r="D81" s="217"/>
      <c r="E81" s="217"/>
      <c r="F81" s="217"/>
      <c r="G81" s="217"/>
      <c r="H81" s="362"/>
      <c r="I81" s="362"/>
      <c r="J81" s="362"/>
      <c r="K81" s="363"/>
      <c r="M81" s="257"/>
    </row>
    <row r="82" spans="1:13" ht="15">
      <c r="A82" s="265"/>
      <c r="B82" s="438" t="s">
        <v>70</v>
      </c>
      <c r="C82" s="439"/>
      <c r="D82" s="439"/>
      <c r="E82" s="365"/>
      <c r="F82" s="268">
        <f>+F14+F54+F78+F33+F20+F27</f>
        <v>46000000</v>
      </c>
      <c r="G82" s="269">
        <f>+G14+G54+G78+G20+G27</f>
        <v>296926186</v>
      </c>
      <c r="H82" s="362"/>
      <c r="I82" s="362"/>
      <c r="J82" s="362"/>
      <c r="K82" s="363"/>
      <c r="M82" s="257"/>
    </row>
    <row r="83" spans="1:13" ht="15" customHeight="1">
      <c r="A83" s="322"/>
      <c r="B83" s="319"/>
      <c r="C83" s="277"/>
      <c r="D83" s="278"/>
      <c r="E83" s="278"/>
      <c r="F83" s="279"/>
      <c r="G83" s="279"/>
      <c r="H83" s="320"/>
      <c r="I83" s="320"/>
      <c r="J83" s="321"/>
      <c r="K83" s="318"/>
      <c r="M83" s="257"/>
    </row>
    <row r="84" spans="1:13" ht="15">
      <c r="A84" s="323" t="s">
        <v>62</v>
      </c>
      <c r="B84" s="324"/>
      <c r="C84" s="325"/>
      <c r="D84" s="325"/>
      <c r="E84" s="325"/>
      <c r="F84" s="324"/>
      <c r="G84" s="326"/>
      <c r="H84" s="327"/>
      <c r="I84" s="327"/>
      <c r="J84" s="325"/>
      <c r="K84" s="299" t="s">
        <v>62</v>
      </c>
      <c r="M84" s="257"/>
    </row>
    <row r="85" spans="1:13" ht="15">
      <c r="A85" s="328"/>
      <c r="B85" s="234"/>
      <c r="C85" s="329"/>
      <c r="D85" s="329"/>
      <c r="E85" s="329"/>
      <c r="F85" s="234"/>
      <c r="G85" s="303"/>
      <c r="H85" s="304"/>
      <c r="I85" s="304"/>
      <c r="J85" s="329"/>
      <c r="K85" s="330"/>
      <c r="M85" s="257"/>
    </row>
    <row r="86" spans="1:13" ht="39" customHeight="1">
      <c r="A86" s="306"/>
      <c r="B86" s="331"/>
      <c r="C86" s="315"/>
      <c r="D86" s="315"/>
      <c r="E86" s="315"/>
      <c r="F86" s="241"/>
      <c r="G86" s="332" t="str">
        <f>+C1</f>
        <v>Williams Brazil</v>
      </c>
      <c r="H86" s="333"/>
      <c r="I86" s="333"/>
      <c r="J86" s="333"/>
      <c r="K86" s="318"/>
      <c r="M86" s="257"/>
    </row>
    <row r="87" spans="1:13" ht="23.25" customHeight="1">
      <c r="A87" s="322"/>
      <c r="B87" s="334"/>
      <c r="C87" s="220"/>
      <c r="D87" s="220"/>
      <c r="E87" s="220"/>
      <c r="F87" s="241"/>
      <c r="G87" s="335" t="str">
        <f>+C2</f>
        <v>SUGAR LINE UP edition 17.04.2019</v>
      </c>
      <c r="H87" s="220"/>
      <c r="I87" s="220"/>
      <c r="J87" s="220"/>
      <c r="K87" s="336"/>
      <c r="M87" s="257"/>
    </row>
    <row r="88" spans="1:13" ht="15" customHeight="1">
      <c r="A88" s="322"/>
      <c r="B88" s="220"/>
      <c r="C88" s="220"/>
      <c r="D88" s="220"/>
      <c r="E88" s="220"/>
      <c r="F88" s="220"/>
      <c r="G88" s="220"/>
      <c r="H88" s="220"/>
      <c r="I88" s="220"/>
      <c r="J88" s="220"/>
      <c r="K88" s="336"/>
      <c r="M88" s="257"/>
    </row>
    <row r="89" spans="1:13" ht="15" customHeight="1">
      <c r="A89" s="322"/>
      <c r="B89" s="220"/>
      <c r="C89" s="220"/>
      <c r="D89" s="220"/>
      <c r="E89" s="220"/>
      <c r="F89" s="220"/>
      <c r="G89" s="220"/>
      <c r="H89" s="220"/>
      <c r="I89" s="220"/>
      <c r="J89" s="220"/>
      <c r="K89" s="336"/>
      <c r="M89" s="257"/>
    </row>
    <row r="90" spans="1:13" ht="15" customHeight="1">
      <c r="A90" s="337" t="s">
        <v>68</v>
      </c>
      <c r="B90" s="338"/>
      <c r="C90" s="315"/>
      <c r="D90" s="315"/>
      <c r="E90" s="315"/>
      <c r="F90" s="315"/>
      <c r="G90" s="315"/>
      <c r="H90" s="333"/>
      <c r="I90" s="333"/>
      <c r="J90" s="315"/>
      <c r="K90" s="318"/>
      <c r="M90" s="257"/>
    </row>
    <row r="91" spans="1:13" ht="15" customHeight="1">
      <c r="A91" s="339" t="s">
        <v>45</v>
      </c>
      <c r="B91" s="276">
        <f>SUM(F14:G14)</f>
        <v>0</v>
      </c>
      <c r="C91" s="315"/>
      <c r="D91" s="315"/>
      <c r="E91" s="315"/>
      <c r="F91" s="315"/>
      <c r="G91" s="315"/>
      <c r="H91" s="333"/>
      <c r="I91" s="333"/>
      <c r="J91" s="315"/>
      <c r="K91" s="318"/>
      <c r="M91" s="257"/>
    </row>
    <row r="92" spans="1:13" ht="15" customHeight="1">
      <c r="A92" s="339" t="s">
        <v>55</v>
      </c>
      <c r="B92" s="276">
        <f>F20</f>
        <v>0</v>
      </c>
      <c r="C92" s="315"/>
      <c r="D92" s="315"/>
      <c r="E92" s="315"/>
      <c r="F92" s="315"/>
      <c r="G92" s="315"/>
      <c r="H92" s="333"/>
      <c r="I92" s="333"/>
      <c r="J92" s="315"/>
      <c r="K92" s="318"/>
      <c r="M92" s="257"/>
    </row>
    <row r="93" spans="1:13" ht="15" customHeight="1">
      <c r="A93" s="339" t="s">
        <v>46</v>
      </c>
      <c r="B93" s="276">
        <f>SUM(F27:G27)</f>
        <v>22626186</v>
      </c>
      <c r="C93" s="315"/>
      <c r="D93" s="315"/>
      <c r="E93" s="315"/>
      <c r="F93" s="315"/>
      <c r="G93" s="315"/>
      <c r="H93" s="333"/>
      <c r="I93" s="333"/>
      <c r="J93" s="315"/>
      <c r="K93" s="318"/>
      <c r="M93" s="257"/>
    </row>
    <row r="94" spans="1:13" ht="15" customHeight="1">
      <c r="A94" s="339" t="s">
        <v>12</v>
      </c>
      <c r="B94" s="276">
        <f>SUM(F54:G54)</f>
        <v>172300000</v>
      </c>
      <c r="C94" s="315"/>
      <c r="D94" s="315"/>
      <c r="E94" s="315"/>
      <c r="F94" s="315"/>
      <c r="G94" s="315"/>
      <c r="H94" s="333"/>
      <c r="I94" s="333"/>
      <c r="J94" s="315"/>
      <c r="K94" s="336"/>
      <c r="M94" s="257"/>
    </row>
    <row r="95" spans="1:13" ht="15" customHeight="1">
      <c r="A95" s="339" t="s">
        <v>41</v>
      </c>
      <c r="B95" s="276">
        <f>SUM(F78:G78)</f>
        <v>148000000</v>
      </c>
      <c r="C95" s="315"/>
      <c r="D95" s="315"/>
      <c r="E95" s="315"/>
      <c r="F95" s="315"/>
      <c r="G95" s="315"/>
      <c r="H95" s="333"/>
      <c r="I95" s="333"/>
      <c r="J95" s="315"/>
      <c r="K95" s="336"/>
      <c r="M95" s="257"/>
    </row>
    <row r="96" spans="1:13" ht="15" customHeight="1">
      <c r="A96" s="340" t="s">
        <v>26</v>
      </c>
      <c r="B96" s="341">
        <f>SUM(B91:B95)</f>
        <v>342926186</v>
      </c>
      <c r="C96" s="315"/>
      <c r="D96" s="315"/>
      <c r="E96" s="315"/>
      <c r="F96" s="315"/>
      <c r="G96" s="315"/>
      <c r="H96" s="333"/>
      <c r="I96" s="333"/>
      <c r="J96" s="315"/>
      <c r="K96" s="226"/>
      <c r="M96" s="257"/>
    </row>
    <row r="97" spans="1:13" ht="15" customHeight="1">
      <c r="A97" s="284"/>
      <c r="B97" s="241"/>
      <c r="C97" s="315"/>
      <c r="D97" s="315"/>
      <c r="E97" s="315"/>
      <c r="F97" s="315"/>
      <c r="G97" s="315"/>
      <c r="H97" s="333"/>
      <c r="I97" s="333"/>
      <c r="J97" s="315"/>
      <c r="K97" s="226"/>
      <c r="M97" s="257"/>
    </row>
    <row r="98" spans="1:13" ht="15" customHeight="1">
      <c r="A98" s="284"/>
      <c r="B98" s="241"/>
      <c r="C98" s="315"/>
      <c r="D98" s="315"/>
      <c r="E98" s="315"/>
      <c r="F98" s="315"/>
      <c r="G98" s="315"/>
      <c r="H98" s="333"/>
      <c r="I98" s="333"/>
      <c r="J98" s="315"/>
      <c r="K98" s="226"/>
      <c r="M98" s="257"/>
    </row>
    <row r="99" spans="1:13" ht="15" customHeight="1">
      <c r="A99" s="342"/>
      <c r="B99" s="343"/>
      <c r="C99" s="315"/>
      <c r="D99" s="315"/>
      <c r="E99" s="315"/>
      <c r="F99" s="315"/>
      <c r="G99" s="315"/>
      <c r="H99" s="333"/>
      <c r="I99" s="333"/>
      <c r="J99" s="315"/>
      <c r="K99" s="226"/>
      <c r="M99" s="257"/>
    </row>
    <row r="100" spans="1:13" ht="15" customHeight="1">
      <c r="A100" s="342"/>
      <c r="B100" s="344"/>
      <c r="C100" s="315"/>
      <c r="D100" s="315"/>
      <c r="E100" s="315"/>
      <c r="F100" s="315"/>
      <c r="G100" s="315"/>
      <c r="H100" s="333"/>
      <c r="I100" s="333"/>
      <c r="J100" s="315"/>
      <c r="K100" s="345"/>
      <c r="L100" s="423"/>
      <c r="M100" s="257"/>
    </row>
    <row r="101" spans="1:13" ht="15" customHeight="1">
      <c r="A101" s="342"/>
      <c r="B101" s="344"/>
      <c r="C101" s="315"/>
      <c r="D101" s="315"/>
      <c r="E101" s="315"/>
      <c r="F101" s="315"/>
      <c r="G101" s="315"/>
      <c r="H101" s="333"/>
      <c r="I101" s="333"/>
      <c r="J101" s="315"/>
      <c r="K101" s="345"/>
      <c r="L101" s="423"/>
      <c r="M101" s="257"/>
    </row>
    <row r="102" spans="1:13" ht="15" customHeight="1">
      <c r="A102" s="342"/>
      <c r="B102" s="344"/>
      <c r="C102" s="315"/>
      <c r="D102" s="315"/>
      <c r="E102" s="315"/>
      <c r="F102" s="315"/>
      <c r="G102" s="315"/>
      <c r="H102" s="333"/>
      <c r="I102" s="333"/>
      <c r="J102" s="315"/>
      <c r="K102" s="345"/>
      <c r="M102" s="257"/>
    </row>
    <row r="103" spans="1:13" ht="15" customHeight="1">
      <c r="A103" s="342"/>
      <c r="B103" s="344"/>
      <c r="C103" s="315"/>
      <c r="D103" s="315"/>
      <c r="E103" s="315"/>
      <c r="F103" s="315"/>
      <c r="G103" s="315"/>
      <c r="H103" s="333"/>
      <c r="I103" s="333"/>
      <c r="J103" s="315"/>
      <c r="K103" s="345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M104" s="257"/>
    </row>
    <row r="105" spans="1:13" ht="15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M105" s="257"/>
    </row>
    <row r="106" spans="1:13" ht="15">
      <c r="A106" s="346"/>
      <c r="B106" s="347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>
      <c r="A107" s="337" t="s">
        <v>69</v>
      </c>
      <c r="B107" s="338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>
      <c r="A108" s="339" t="s">
        <v>53</v>
      </c>
      <c r="B108" s="276">
        <f>SUMIF($H$7:$H$80,"A45",$F$7:$F$80)</f>
        <v>0</v>
      </c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39" t="s">
        <v>52</v>
      </c>
      <c r="B109" s="276">
        <f>SUMIF($H$7:$H$84,"B150",$F$7:$F$84)</f>
        <v>46000000</v>
      </c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39" t="s">
        <v>9</v>
      </c>
      <c r="B110" s="276">
        <f>SUMIF(H7:H83,"VHP",G7:G83)</f>
        <v>296926186</v>
      </c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180" t="s">
        <v>74</v>
      </c>
      <c r="B111" s="276">
        <v>0</v>
      </c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40" t="s">
        <v>26</v>
      </c>
      <c r="B112" s="341">
        <f>SUM(B108:B111)</f>
        <v>342926186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6"/>
      <c r="B113" s="347"/>
      <c r="C113" s="315"/>
      <c r="D113" s="315"/>
      <c r="E113" s="315"/>
      <c r="F113" s="315"/>
      <c r="G113" s="315"/>
      <c r="H113" s="333"/>
      <c r="I113" s="333"/>
      <c r="J113" s="333"/>
      <c r="K113" s="345"/>
      <c r="M113" s="257"/>
    </row>
    <row r="114" spans="1:13" ht="15">
      <c r="A114" s="322"/>
      <c r="B114" s="348"/>
      <c r="C114" s="315"/>
      <c r="D114" s="315"/>
      <c r="E114" s="315"/>
      <c r="F114" s="315"/>
      <c r="G114" s="315"/>
      <c r="H114" s="333"/>
      <c r="I114" s="333"/>
      <c r="J114" s="333"/>
      <c r="K114" s="345"/>
      <c r="M114" s="257"/>
    </row>
    <row r="115" spans="1:13" ht="15">
      <c r="A115" s="284"/>
      <c r="B115" s="241"/>
      <c r="C115" s="315"/>
      <c r="D115" s="315"/>
      <c r="E115" s="315"/>
      <c r="F115" s="315"/>
      <c r="G115" s="315"/>
      <c r="H115" s="333"/>
      <c r="I115" s="333"/>
      <c r="J115" s="333"/>
      <c r="K115" s="345"/>
      <c r="M115" s="257"/>
    </row>
    <row r="116" spans="1:13" ht="15">
      <c r="A116" s="349"/>
      <c r="B116" s="350"/>
      <c r="C116" s="315"/>
      <c r="D116" s="315"/>
      <c r="E116" s="315"/>
      <c r="F116" s="315"/>
      <c r="G116" s="315"/>
      <c r="H116" s="333"/>
      <c r="I116" s="333"/>
      <c r="J116" s="333"/>
      <c r="K116" s="345"/>
      <c r="M116" s="257"/>
    </row>
    <row r="117" spans="1:13" ht="15">
      <c r="A117" s="322"/>
      <c r="B117" s="348"/>
      <c r="C117" s="220"/>
      <c r="D117" s="220"/>
      <c r="E117" s="220"/>
      <c r="F117" s="220"/>
      <c r="G117" s="220"/>
      <c r="H117" s="225"/>
      <c r="I117" s="220"/>
      <c r="J117" s="220"/>
      <c r="K117" s="226"/>
      <c r="M117" s="257"/>
    </row>
    <row r="118" spans="1:13" ht="15">
      <c r="A118" s="351"/>
      <c r="B118" s="352"/>
      <c r="C118" s="352"/>
      <c r="D118" s="352"/>
      <c r="E118" s="352"/>
      <c r="F118" s="352"/>
      <c r="G118" s="352"/>
      <c r="H118" s="225"/>
      <c r="I118" s="220"/>
      <c r="J118" s="220"/>
      <c r="K118" s="226"/>
      <c r="M118" s="257"/>
    </row>
    <row r="119" spans="1:13" ht="15">
      <c r="A119" s="284"/>
      <c r="B119" s="350"/>
      <c r="C119" s="241"/>
      <c r="D119" s="241"/>
      <c r="E119" s="241"/>
      <c r="F119" s="241"/>
      <c r="G119" s="241"/>
      <c r="H119" s="241"/>
      <c r="I119" s="241"/>
      <c r="J119" s="241"/>
      <c r="K119" s="243"/>
      <c r="M119" s="257"/>
    </row>
    <row r="120" spans="1:13" ht="15">
      <c r="A120" s="284"/>
      <c r="B120" s="241"/>
      <c r="C120" s="241"/>
      <c r="D120" s="241"/>
      <c r="E120" s="241"/>
      <c r="F120" s="241"/>
      <c r="G120" s="241"/>
      <c r="H120" s="241"/>
      <c r="I120" s="241"/>
      <c r="J120" s="241"/>
      <c r="K120" s="243"/>
      <c r="M120" s="257"/>
    </row>
    <row r="121" spans="1:11" ht="15">
      <c r="A121" s="284"/>
      <c r="B121" s="241"/>
      <c r="C121" s="241"/>
      <c r="D121" s="241"/>
      <c r="E121" s="241"/>
      <c r="F121" s="241"/>
      <c r="G121" s="241"/>
      <c r="H121" s="241"/>
      <c r="I121" s="241"/>
      <c r="J121" s="241"/>
      <c r="K121" s="243"/>
    </row>
    <row r="122" spans="1:11" ht="15">
      <c r="A122" s="294" t="s">
        <v>63</v>
      </c>
      <c r="B122" s="353"/>
      <c r="C122" s="353"/>
      <c r="D122" s="353"/>
      <c r="E122" s="353"/>
      <c r="F122" s="353"/>
      <c r="G122" s="353"/>
      <c r="H122" s="354"/>
      <c r="I122" s="353"/>
      <c r="J122" s="353"/>
      <c r="K122" s="299" t="s">
        <v>63</v>
      </c>
    </row>
    <row r="124" ht="15">
      <c r="A124" s="355"/>
    </row>
    <row r="125" spans="1:2" ht="15.75">
      <c r="A125" s="356"/>
      <c r="B125" s="357"/>
    </row>
    <row r="126" ht="15.75">
      <c r="A126" s="358"/>
    </row>
    <row r="127" ht="15">
      <c r="A127" s="359"/>
    </row>
    <row r="128" ht="15.75">
      <c r="A128" s="360"/>
    </row>
    <row r="129" ht="15">
      <c r="A129" s="359"/>
    </row>
  </sheetData>
  <sheetProtection password="F66E" sheet="1"/>
  <mergeCells count="4">
    <mergeCell ref="C1:K1"/>
    <mergeCell ref="C2:K2"/>
    <mergeCell ref="C3:K3"/>
    <mergeCell ref="B82:D8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5" max="255" man="1"/>
    <brk id="8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  <c r="L1" s="1"/>
      <c r="M1" s="59"/>
    </row>
    <row r="2" spans="1:13" ht="26.25">
      <c r="A2" s="34"/>
      <c r="B2" s="1"/>
      <c r="C2" s="432" t="str">
        <f>+LINEUP!C2</f>
        <v>SUGAR LINE UP edition 17.04.2019</v>
      </c>
      <c r="D2" s="432"/>
      <c r="E2" s="432"/>
      <c r="F2" s="432"/>
      <c r="G2" s="432"/>
      <c r="H2" s="432"/>
      <c r="I2" s="432"/>
      <c r="J2" s="432"/>
      <c r="K2" s="442"/>
      <c r="L2" s="1"/>
      <c r="M2" s="59"/>
    </row>
    <row r="3" spans="1:13" ht="15">
      <c r="A3" s="34"/>
      <c r="B3" s="1"/>
      <c r="C3" s="435" t="s">
        <v>80</v>
      </c>
      <c r="D3" s="435"/>
      <c r="E3" s="435"/>
      <c r="F3" s="435"/>
      <c r="G3" s="435"/>
      <c r="H3" s="435"/>
      <c r="I3" s="435"/>
      <c r="J3" s="435"/>
      <c r="K3" s="443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6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7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2" customFormat="1" ht="15">
      <c r="A48" s="408" t="s">
        <v>110</v>
      </c>
      <c r="B48" s="409"/>
      <c r="C48" s="410">
        <v>43565</v>
      </c>
      <c r="D48" s="410">
        <v>43565</v>
      </c>
      <c r="E48" s="411">
        <v>43574</v>
      </c>
      <c r="F48" s="413">
        <v>20000000</v>
      </c>
      <c r="G48" s="413"/>
      <c r="H48" s="414" t="s">
        <v>83</v>
      </c>
      <c r="I48" s="414" t="s">
        <v>11</v>
      </c>
      <c r="J48" s="414" t="s">
        <v>82</v>
      </c>
      <c r="K48" s="418"/>
    </row>
    <row r="49" spans="1:11" s="412" customFormat="1" ht="15">
      <c r="A49" s="408" t="s">
        <v>96</v>
      </c>
      <c r="B49" s="409"/>
      <c r="C49" s="410">
        <v>43562</v>
      </c>
      <c r="D49" s="410">
        <v>43574</v>
      </c>
      <c r="E49" s="411">
        <v>43579</v>
      </c>
      <c r="F49" s="413">
        <v>9877550</v>
      </c>
      <c r="G49" s="413"/>
      <c r="H49" s="414" t="s">
        <v>83</v>
      </c>
      <c r="I49" s="414" t="s">
        <v>98</v>
      </c>
      <c r="J49" s="414" t="s">
        <v>97</v>
      </c>
      <c r="K49" s="418"/>
    </row>
    <row r="50" spans="1:13" s="55" customFormat="1" ht="15">
      <c r="A50" s="160"/>
      <c r="B50" s="161"/>
      <c r="C50" s="155" t="s">
        <v>49</v>
      </c>
      <c r="D50" s="156"/>
      <c r="E50" s="156"/>
      <c r="F50" s="156"/>
      <c r="G50" s="157"/>
      <c r="H50" s="158"/>
      <c r="I50" s="155"/>
      <c r="J50" s="156"/>
      <c r="K50" s="162"/>
      <c r="L50" s="65"/>
      <c r="M50" s="65"/>
    </row>
    <row r="51" spans="1:13" s="55" customFormat="1" ht="15">
      <c r="A51" s="135" t="s">
        <v>64</v>
      </c>
      <c r="B51" s="206"/>
      <c r="C51" s="134"/>
      <c r="D51" s="140"/>
      <c r="E51" s="140"/>
      <c r="F51" s="86"/>
      <c r="G51" s="86"/>
      <c r="H51" s="14"/>
      <c r="I51" s="88"/>
      <c r="J51" s="8"/>
      <c r="K51" s="37"/>
      <c r="L51" s="106"/>
      <c r="M51" s="106"/>
    </row>
    <row r="52" spans="1:13" s="55" customFormat="1" ht="15">
      <c r="A52" s="160"/>
      <c r="B52" s="161"/>
      <c r="C52" s="155" t="s">
        <v>35</v>
      </c>
      <c r="D52" s="156"/>
      <c r="E52" s="156"/>
      <c r="F52" s="156"/>
      <c r="G52" s="157"/>
      <c r="H52" s="158"/>
      <c r="I52" s="155"/>
      <c r="J52" s="156"/>
      <c r="K52" s="162"/>
      <c r="L52" s="65"/>
      <c r="M52" s="65"/>
    </row>
    <row r="53" spans="1:13" s="55" customFormat="1" ht="15" customHeight="1">
      <c r="A53" s="135" t="s">
        <v>64</v>
      </c>
      <c r="B53" s="212"/>
      <c r="C53" s="134"/>
      <c r="D53" s="140"/>
      <c r="E53" s="140"/>
      <c r="F53" s="86"/>
      <c r="G53" s="86"/>
      <c r="H53" s="14"/>
      <c r="I53" s="88"/>
      <c r="J53" s="8"/>
      <c r="K53" s="137"/>
      <c r="L53" s="133">
        <f>DAYS360(C53,D53)</f>
        <v>0</v>
      </c>
      <c r="M53" s="143"/>
    </row>
    <row r="54" spans="1:13" s="55" customFormat="1" ht="15" customHeight="1">
      <c r="A54" s="160"/>
      <c r="B54" s="161"/>
      <c r="C54" s="155" t="s">
        <v>76</v>
      </c>
      <c r="D54" s="248"/>
      <c r="E54" s="248"/>
      <c r="F54" s="248"/>
      <c r="G54" s="157"/>
      <c r="H54" s="158"/>
      <c r="I54" s="155"/>
      <c r="J54" s="248"/>
      <c r="K54" s="251"/>
      <c r="L54" s="256"/>
      <c r="M54" s="257"/>
    </row>
    <row r="55" spans="1:13" s="378" customFormat="1" ht="15" customHeight="1">
      <c r="A55" s="135" t="s">
        <v>64</v>
      </c>
      <c r="B55" s="217"/>
      <c r="C55" s="264"/>
      <c r="D55" s="253"/>
      <c r="E55" s="253"/>
      <c r="F55" s="276"/>
      <c r="H55" s="14"/>
      <c r="I55" s="275"/>
      <c r="J55" s="51"/>
      <c r="K55" s="281"/>
      <c r="L55" s="256"/>
      <c r="M55" s="257"/>
    </row>
    <row r="56" spans="1:13" s="55" customFormat="1" ht="15">
      <c r="A56" s="160"/>
      <c r="B56" s="161"/>
      <c r="C56" s="155" t="s">
        <v>23</v>
      </c>
      <c r="D56" s="156"/>
      <c r="E56" s="156"/>
      <c r="F56" s="156"/>
      <c r="G56" s="157"/>
      <c r="H56" s="158"/>
      <c r="I56" s="155"/>
      <c r="J56" s="156"/>
      <c r="K56" s="162"/>
      <c r="L56" s="78"/>
      <c r="M56" s="78"/>
    </row>
    <row r="57" spans="1:11" s="412" customFormat="1" ht="15">
      <c r="A57" s="408" t="s">
        <v>96</v>
      </c>
      <c r="B57" s="409"/>
      <c r="C57" s="410">
        <v>43562</v>
      </c>
      <c r="D57" s="410">
        <v>43563</v>
      </c>
      <c r="E57" s="411">
        <v>43572</v>
      </c>
      <c r="F57" s="413">
        <v>16122450</v>
      </c>
      <c r="G57" s="413"/>
      <c r="H57" s="414" t="s">
        <v>83</v>
      </c>
      <c r="I57" s="414" t="s">
        <v>98</v>
      </c>
      <c r="J57" s="414" t="s">
        <v>97</v>
      </c>
      <c r="K57" s="418"/>
    </row>
    <row r="58" spans="1:13" s="55" customFormat="1" ht="15">
      <c r="A58" s="80"/>
      <c r="B58" s="211"/>
      <c r="C58" s="134"/>
      <c r="D58" s="140"/>
      <c r="E58" s="140"/>
      <c r="F58" s="86"/>
      <c r="G58" s="86"/>
      <c r="H58" s="14"/>
      <c r="I58" s="88"/>
      <c r="J58" s="8"/>
      <c r="K58" s="37"/>
      <c r="L58" s="113"/>
      <c r="M58" s="113"/>
    </row>
    <row r="59" spans="1:13" s="55" customFormat="1" ht="15">
      <c r="A59" s="80"/>
      <c r="B59" s="113"/>
      <c r="C59" s="166" t="s">
        <v>10</v>
      </c>
      <c r="D59" s="167"/>
      <c r="E59" s="168"/>
      <c r="F59" s="169">
        <f>SUM(F44:F57)</f>
        <v>46000000</v>
      </c>
      <c r="G59" s="18"/>
      <c r="H59" s="14"/>
      <c r="I59" s="14"/>
      <c r="J59" s="8"/>
      <c r="K59" s="37"/>
      <c r="L59" s="65"/>
      <c r="M59" s="65"/>
    </row>
    <row r="60" spans="1:13" s="55" customFormat="1" ht="15">
      <c r="A60" s="80"/>
      <c r="B60" s="15"/>
      <c r="C60" s="10"/>
      <c r="D60" s="11"/>
      <c r="E60" s="11"/>
      <c r="F60" s="12"/>
      <c r="G60" s="18"/>
      <c r="H60" s="14"/>
      <c r="I60" s="14"/>
      <c r="J60" s="8"/>
      <c r="K60" s="101"/>
      <c r="L60" s="65"/>
      <c r="M60" s="65"/>
    </row>
    <row r="61" spans="1:11" ht="15">
      <c r="A61" s="80"/>
      <c r="B61" s="191"/>
      <c r="C61" s="191"/>
      <c r="D61" s="191"/>
      <c r="E61" s="191"/>
      <c r="F61" s="191"/>
      <c r="G61" s="191"/>
      <c r="H61" s="14"/>
      <c r="I61" s="14"/>
      <c r="J61" s="8"/>
      <c r="K61" s="101"/>
    </row>
    <row r="62" spans="1:11" ht="15">
      <c r="A62" s="80"/>
      <c r="B62" s="48"/>
      <c r="C62" s="49"/>
      <c r="D62" s="10"/>
      <c r="E62" s="10"/>
      <c r="F62" s="12"/>
      <c r="G62" s="191"/>
      <c r="H62" s="14"/>
      <c r="I62" s="14"/>
      <c r="J62" s="8"/>
      <c r="K62" s="102"/>
    </row>
    <row r="63" spans="1:11" ht="15">
      <c r="A63" s="80"/>
      <c r="B63" s="170" t="s">
        <v>24</v>
      </c>
      <c r="C63" s="171" t="s">
        <v>10</v>
      </c>
      <c r="D63" s="172"/>
      <c r="E63" s="172"/>
      <c r="F63" s="169">
        <f>F12+F24+F40+F59+F30+F18</f>
        <v>46000000</v>
      </c>
      <c r="G63" s="191"/>
      <c r="H63" s="14"/>
      <c r="I63" s="14"/>
      <c r="J63" s="8"/>
      <c r="K63" s="102"/>
    </row>
    <row r="64" spans="1:11" ht="15">
      <c r="A64" s="56"/>
      <c r="B64" s="191"/>
      <c r="C64" s="15"/>
      <c r="D64" s="15"/>
      <c r="E64" s="15"/>
      <c r="F64" s="191"/>
      <c r="G64" s="46"/>
      <c r="H64" s="14"/>
      <c r="I64" s="14"/>
      <c r="J64" s="15"/>
      <c r="K64" s="102"/>
    </row>
    <row r="65" spans="1:11" ht="15">
      <c r="A65" s="104" t="s">
        <v>18</v>
      </c>
      <c r="B65" s="70"/>
      <c r="C65" s="71"/>
      <c r="D65" s="71"/>
      <c r="E65" s="71"/>
      <c r="F65" s="70"/>
      <c r="G65" s="72"/>
      <c r="H65" s="73"/>
      <c r="I65" s="73"/>
      <c r="J65" s="71"/>
      <c r="K65" s="74" t="s">
        <v>18</v>
      </c>
    </row>
    <row r="66" spans="1:11" ht="47.25">
      <c r="A66" s="200"/>
      <c r="B66" s="201"/>
      <c r="C66" s="202"/>
      <c r="D66" s="202"/>
      <c r="E66" s="202"/>
      <c r="F66" s="194" t="str">
        <f>+C1</f>
        <v>Williams Brazil</v>
      </c>
      <c r="G66" s="194"/>
      <c r="H66" s="203"/>
      <c r="I66" s="203"/>
      <c r="J66" s="203"/>
      <c r="K66" s="144"/>
    </row>
    <row r="67" spans="1:11" ht="25.5">
      <c r="A67" s="39"/>
      <c r="B67" s="19"/>
      <c r="C67" s="21"/>
      <c r="D67" s="21"/>
      <c r="E67" s="21"/>
      <c r="F67" s="22" t="str">
        <f>+C2</f>
        <v>SUGAR LINE UP edition 17.04.2019</v>
      </c>
      <c r="G67" s="22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1"/>
      <c r="G68" s="1"/>
      <c r="H68" s="21"/>
      <c r="I68" s="21"/>
      <c r="J68" s="21"/>
      <c r="K68" s="37"/>
    </row>
    <row r="69" spans="1:11" s="55" customFormat="1" ht="15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37"/>
    </row>
    <row r="70" spans="1:11" ht="15">
      <c r="A70" s="444" t="s">
        <v>25</v>
      </c>
      <c r="B70" s="445"/>
      <c r="C70" s="17"/>
      <c r="D70" s="17"/>
      <c r="E70" s="17"/>
      <c r="F70" s="17"/>
      <c r="G70" s="17"/>
      <c r="H70" s="20"/>
      <c r="I70" s="20"/>
      <c r="J70" s="17"/>
      <c r="K70" s="38"/>
    </row>
    <row r="71" spans="1:11" ht="15">
      <c r="A71" s="180" t="s">
        <v>45</v>
      </c>
      <c r="B71" s="86">
        <f>+F12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ht="15">
      <c r="A72" s="180" t="s">
        <v>55</v>
      </c>
      <c r="B72" s="86">
        <f>F18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46</v>
      </c>
      <c r="B73" s="86">
        <f>F24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48</v>
      </c>
      <c r="B74" s="86">
        <f>F30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12</v>
      </c>
      <c r="B75" s="86">
        <f>F40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s="55" customFormat="1" ht="15">
      <c r="A76" s="180" t="s">
        <v>41</v>
      </c>
      <c r="B76" s="86">
        <f>F59</f>
        <v>46000000</v>
      </c>
      <c r="C76" s="17"/>
      <c r="D76" s="17"/>
      <c r="E76" s="17"/>
      <c r="F76" s="17"/>
      <c r="G76" s="17"/>
      <c r="H76" s="20"/>
      <c r="I76" s="20"/>
      <c r="J76" s="17"/>
      <c r="K76" s="40"/>
    </row>
    <row r="77" spans="1:11" ht="15">
      <c r="A77" s="188" t="s">
        <v>26</v>
      </c>
      <c r="B77" s="178">
        <f>SUM(B71:B76)</f>
        <v>46000000</v>
      </c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113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36"/>
      <c r="B79" s="47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s="55" customFormat="1" ht="15">
      <c r="A82" s="43"/>
      <c r="B82" s="31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"/>
      <c r="B83" s="25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444" t="s">
        <v>40</v>
      </c>
      <c r="B84" s="445"/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53</v>
      </c>
      <c r="B85" s="86">
        <f>SUMIF($H$10:$H$60,"A45",$F$10:$F$60)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ht="15">
      <c r="A86" s="180" t="s">
        <v>52</v>
      </c>
      <c r="B86" s="86">
        <f>SUMIF($H$12:$H$60,"B150",$F$12:$G$60)</f>
        <v>46000000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s="55" customFormat="1" ht="15">
      <c r="A87" s="180" t="s">
        <v>74</v>
      </c>
      <c r="B87" s="86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2"/>
    </row>
    <row r="88" spans="1:11" ht="15">
      <c r="A88" s="188" t="s">
        <v>26</v>
      </c>
      <c r="B88" s="178">
        <f>SUM(B85:B87)</f>
        <v>46000000</v>
      </c>
      <c r="C88" s="17"/>
      <c r="D88" s="17"/>
      <c r="E88" s="17"/>
      <c r="F88" s="17"/>
      <c r="G88" s="17"/>
      <c r="H88" s="20"/>
      <c r="I88" s="20"/>
      <c r="J88" s="17"/>
      <c r="K88" s="103"/>
    </row>
    <row r="89" spans="1:11" ht="15">
      <c r="A89" s="44"/>
      <c r="B89" s="25"/>
      <c r="C89" s="17"/>
      <c r="D89" s="17"/>
      <c r="E89" s="17"/>
      <c r="F89" s="17"/>
      <c r="G89" s="17"/>
      <c r="H89" s="20"/>
      <c r="I89" s="20"/>
      <c r="J89" s="20"/>
      <c r="K89" s="103"/>
    </row>
    <row r="90" spans="1:11" ht="15">
      <c r="A90" s="45"/>
      <c r="B90" s="50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7"/>
      <c r="D91" s="17"/>
      <c r="E91" s="17"/>
      <c r="F91" s="17"/>
      <c r="G91" s="17"/>
      <c r="H91" s="20"/>
      <c r="I91" s="20"/>
      <c r="J91" s="20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87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113"/>
      <c r="F95" s="113"/>
      <c r="G95" s="113"/>
      <c r="H95" s="113"/>
      <c r="I95" s="113"/>
      <c r="J95" s="113"/>
      <c r="K95" s="114"/>
    </row>
    <row r="96" spans="1:11" ht="15">
      <c r="A96" s="57" t="s">
        <v>62</v>
      </c>
      <c r="B96" s="75"/>
      <c r="C96" s="75"/>
      <c r="D96" s="75"/>
      <c r="E96" s="75"/>
      <c r="F96" s="75"/>
      <c r="G96" s="75"/>
      <c r="H96" s="76"/>
      <c r="I96" s="75"/>
      <c r="J96" s="75"/>
      <c r="K96" s="74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</row>
    <row r="2" spans="1:11" ht="26.25">
      <c r="A2" s="34"/>
      <c r="B2" s="1"/>
      <c r="C2" s="432" t="str">
        <f>+LINEUP!C2</f>
        <v>SUGAR LINE UP edition 17.04.2019</v>
      </c>
      <c r="D2" s="432"/>
      <c r="E2" s="432"/>
      <c r="F2" s="432"/>
      <c r="G2" s="432"/>
      <c r="H2" s="432"/>
      <c r="I2" s="432"/>
      <c r="J2" s="432"/>
      <c r="K2" s="442"/>
    </row>
    <row r="3" spans="1:11" ht="15">
      <c r="A3" s="34"/>
      <c r="B3" s="1"/>
      <c r="C3" s="435" t="s">
        <v>80</v>
      </c>
      <c r="D3" s="435"/>
      <c r="E3" s="435"/>
      <c r="F3" s="435"/>
      <c r="G3" s="435"/>
      <c r="H3" s="435"/>
      <c r="I3" s="435"/>
      <c r="J3" s="435"/>
      <c r="K3" s="443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4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5"/>
      <c r="L10" s="405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2" customFormat="1" ht="15.75" customHeight="1">
      <c r="A22" s="408" t="s">
        <v>113</v>
      </c>
      <c r="B22" s="409"/>
      <c r="C22" s="410">
        <v>43582</v>
      </c>
      <c r="D22" s="411">
        <v>43582</v>
      </c>
      <c r="E22" s="411">
        <v>43585</v>
      </c>
      <c r="G22" s="413">
        <v>22626186</v>
      </c>
      <c r="H22" s="414" t="s">
        <v>9</v>
      </c>
      <c r="I22" s="414" t="s">
        <v>11</v>
      </c>
      <c r="J22" s="414" t="s">
        <v>15</v>
      </c>
      <c r="K22" s="415"/>
      <c r="L22" s="416">
        <f>DAYS360(C22,D22)</f>
        <v>0</v>
      </c>
      <c r="M22" s="417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22626186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112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2" customFormat="1" ht="15.75" customHeight="1">
      <c r="A36" s="408" t="s">
        <v>107</v>
      </c>
      <c r="B36" s="409"/>
      <c r="C36" s="410">
        <v>43570</v>
      </c>
      <c r="D36" s="411">
        <v>43570</v>
      </c>
      <c r="E36" s="411">
        <v>43572</v>
      </c>
      <c r="G36" s="413">
        <v>20000000</v>
      </c>
      <c r="H36" s="414" t="s">
        <v>9</v>
      </c>
      <c r="I36" s="414" t="s">
        <v>85</v>
      </c>
      <c r="J36" s="414" t="s">
        <v>86</v>
      </c>
      <c r="K36" s="415"/>
      <c r="L36" s="416"/>
      <c r="M36" s="417"/>
    </row>
    <row r="37" spans="1:13" s="412" customFormat="1" ht="15.75" customHeight="1">
      <c r="A37" s="408" t="s">
        <v>114</v>
      </c>
      <c r="B37" s="409"/>
      <c r="C37" s="410">
        <v>43575</v>
      </c>
      <c r="D37" s="411">
        <v>43575</v>
      </c>
      <c r="E37" s="411">
        <v>43576</v>
      </c>
      <c r="G37" s="413">
        <v>20000000</v>
      </c>
      <c r="H37" s="414" t="s">
        <v>9</v>
      </c>
      <c r="I37" s="414" t="s">
        <v>11</v>
      </c>
      <c r="J37" s="414" t="s">
        <v>15</v>
      </c>
      <c r="K37" s="415"/>
      <c r="L37" s="416"/>
      <c r="M37" s="417"/>
    </row>
    <row r="38" spans="1:13" s="412" customFormat="1" ht="15.75" customHeight="1">
      <c r="A38" s="408" t="s">
        <v>115</v>
      </c>
      <c r="B38" s="409"/>
      <c r="C38" s="410">
        <v>43577</v>
      </c>
      <c r="D38" s="411">
        <v>43577</v>
      </c>
      <c r="E38" s="411">
        <v>43578</v>
      </c>
      <c r="G38" s="413">
        <v>30000000</v>
      </c>
      <c r="H38" s="414" t="s">
        <v>9</v>
      </c>
      <c r="I38" s="414" t="s">
        <v>11</v>
      </c>
      <c r="J38" s="414" t="s">
        <v>84</v>
      </c>
      <c r="K38" s="415"/>
      <c r="L38" s="416"/>
      <c r="M38" s="417"/>
    </row>
    <row r="39" spans="1:13" s="218" customFormat="1" ht="15">
      <c r="A39" s="245"/>
      <c r="B39" s="258"/>
      <c r="C39" s="247" t="s">
        <v>43</v>
      </c>
      <c r="D39" s="311"/>
      <c r="E39" s="380"/>
      <c r="F39" s="248"/>
      <c r="G39" s="249" t="s">
        <v>57</v>
      </c>
      <c r="H39" s="250"/>
      <c r="I39" s="247"/>
      <c r="J39" s="248"/>
      <c r="K39" s="251"/>
      <c r="L39" s="256"/>
      <c r="M39" s="257"/>
    </row>
    <row r="40" spans="1:13" s="412" customFormat="1" ht="15.75" customHeight="1">
      <c r="A40" s="408" t="s">
        <v>89</v>
      </c>
      <c r="B40" s="409"/>
      <c r="C40" s="410">
        <v>43553</v>
      </c>
      <c r="D40" s="411">
        <v>43571</v>
      </c>
      <c r="E40" s="411">
        <v>43572</v>
      </c>
      <c r="G40" s="413">
        <v>20000000</v>
      </c>
      <c r="H40" s="414" t="s">
        <v>9</v>
      </c>
      <c r="I40" s="414" t="s">
        <v>95</v>
      </c>
      <c r="J40" s="414" t="s">
        <v>90</v>
      </c>
      <c r="K40" s="415"/>
      <c r="L40" s="416"/>
      <c r="M40" s="417"/>
    </row>
    <row r="41" spans="1:13" s="412" customFormat="1" ht="15.75" customHeight="1">
      <c r="A41" s="408" t="s">
        <v>104</v>
      </c>
      <c r="B41" s="409"/>
      <c r="C41" s="410">
        <v>43567</v>
      </c>
      <c r="D41" s="411">
        <v>43572</v>
      </c>
      <c r="E41" s="411">
        <v>43573</v>
      </c>
      <c r="G41" s="413">
        <v>49500000</v>
      </c>
      <c r="H41" s="414" t="s">
        <v>9</v>
      </c>
      <c r="I41" s="414" t="s">
        <v>11</v>
      </c>
      <c r="J41" s="414" t="s">
        <v>66</v>
      </c>
      <c r="K41" s="415"/>
      <c r="L41" s="416"/>
      <c r="M41" s="417"/>
    </row>
    <row r="42" spans="1:13" s="412" customFormat="1" ht="15.75" customHeight="1">
      <c r="A42" s="408" t="s">
        <v>107</v>
      </c>
      <c r="B42" s="409"/>
      <c r="C42" s="410">
        <v>43570</v>
      </c>
      <c r="D42" s="411">
        <v>43573</v>
      </c>
      <c r="E42" s="411">
        <v>43574</v>
      </c>
      <c r="G42" s="413">
        <v>32800000</v>
      </c>
      <c r="H42" s="414" t="s">
        <v>9</v>
      </c>
      <c r="I42" s="414" t="s">
        <v>85</v>
      </c>
      <c r="J42" s="414" t="s">
        <v>86</v>
      </c>
      <c r="K42" s="415"/>
      <c r="L42" s="416"/>
      <c r="M42" s="417"/>
    </row>
    <row r="43" spans="1:13" s="378" customFormat="1" ht="15">
      <c r="A43" s="245"/>
      <c r="B43" s="258"/>
      <c r="C43" s="155" t="s">
        <v>77</v>
      </c>
      <c r="D43" s="248"/>
      <c r="E43" s="380"/>
      <c r="F43" s="248"/>
      <c r="G43" s="249"/>
      <c r="H43" s="250"/>
      <c r="I43" s="247"/>
      <c r="J43" s="248"/>
      <c r="K43" s="251"/>
      <c r="L43" s="256"/>
      <c r="M43" s="257"/>
    </row>
    <row r="44" spans="1:13" s="378" customFormat="1" ht="15">
      <c r="A44" s="282" t="s">
        <v>64</v>
      </c>
      <c r="B44" s="401"/>
      <c r="C44" s="401"/>
      <c r="D44" s="222"/>
      <c r="E44" s="223"/>
      <c r="F44" s="401"/>
      <c r="G44" s="254"/>
      <c r="H44" s="223"/>
      <c r="I44" s="223"/>
      <c r="J44" s="312"/>
      <c r="K44" s="402"/>
      <c r="L44" s="256"/>
      <c r="M44" s="257"/>
    </row>
    <row r="45" spans="1:13" s="218" customFormat="1" ht="15">
      <c r="A45" s="245"/>
      <c r="B45" s="258"/>
      <c r="C45" s="247" t="s">
        <v>71</v>
      </c>
      <c r="D45" s="248"/>
      <c r="E45" s="380"/>
      <c r="F45" s="248"/>
      <c r="G45" s="249" t="s">
        <v>57</v>
      </c>
      <c r="H45" s="250"/>
      <c r="I45" s="247"/>
      <c r="J45" s="248"/>
      <c r="K45" s="251"/>
      <c r="L45" s="256"/>
      <c r="M45" s="257"/>
    </row>
    <row r="46" spans="1:13" s="428" customFormat="1" ht="15">
      <c r="A46" s="282" t="s">
        <v>64</v>
      </c>
      <c r="D46" s="222"/>
      <c r="E46" s="223"/>
      <c r="G46" s="254"/>
      <c r="H46" s="223"/>
      <c r="I46" s="223"/>
      <c r="J46" s="312"/>
      <c r="K46" s="429"/>
      <c r="L46" s="405"/>
      <c r="M46" s="309"/>
    </row>
    <row r="47" spans="1:13" s="218" customFormat="1" ht="15">
      <c r="A47" s="245"/>
      <c r="B47" s="258"/>
      <c r="C47" s="247" t="s">
        <v>19</v>
      </c>
      <c r="D47" s="248"/>
      <c r="E47" s="380"/>
      <c r="F47" s="248"/>
      <c r="G47" s="249" t="s">
        <v>57</v>
      </c>
      <c r="H47" s="259"/>
      <c r="I47" s="247"/>
      <c r="J47" s="248"/>
      <c r="K47" s="251"/>
      <c r="L47" s="256"/>
      <c r="M47" s="257"/>
    </row>
    <row r="48" spans="1:13" s="218" customFormat="1" ht="15">
      <c r="A48" s="282" t="s">
        <v>64</v>
      </c>
      <c r="B48" s="362"/>
      <c r="C48" s="362"/>
      <c r="D48" s="222"/>
      <c r="E48" s="223"/>
      <c r="F48" s="362"/>
      <c r="G48" s="254"/>
      <c r="H48" s="223"/>
      <c r="I48" s="223"/>
      <c r="J48" s="312"/>
      <c r="K48" s="363"/>
      <c r="L48" s="256"/>
      <c r="M48" s="257"/>
    </row>
    <row r="49" spans="1:13" s="218" customFormat="1" ht="15">
      <c r="A49" s="282"/>
      <c r="B49" s="362"/>
      <c r="C49" s="362"/>
      <c r="D49" s="222"/>
      <c r="E49" s="223"/>
      <c r="F49" s="362"/>
      <c r="G49" s="254"/>
      <c r="H49" s="223"/>
      <c r="I49" s="223"/>
      <c r="J49" s="312"/>
      <c r="K49" s="363"/>
      <c r="L49" s="256"/>
      <c r="M49" s="257"/>
    </row>
    <row r="50" spans="1:13" s="218" customFormat="1" ht="15">
      <c r="A50" s="238"/>
      <c r="B50" s="362"/>
      <c r="C50" s="364" t="s">
        <v>10</v>
      </c>
      <c r="D50" s="365"/>
      <c r="E50" s="387"/>
      <c r="F50" s="268">
        <f>SUM(F39:F48)</f>
        <v>0</v>
      </c>
      <c r="G50" s="269">
        <f>SUM(G36:G48)</f>
        <v>172300000</v>
      </c>
      <c r="H50" s="223"/>
      <c r="I50" s="313"/>
      <c r="J50" s="312"/>
      <c r="K50" s="363"/>
      <c r="L50" s="256"/>
      <c r="M50" s="257"/>
    </row>
    <row r="51" spans="1:13" s="218" customFormat="1" ht="15">
      <c r="A51" s="294" t="s">
        <v>18</v>
      </c>
      <c r="B51" s="295"/>
      <c r="C51" s="296"/>
      <c r="D51" s="296"/>
      <c r="E51" s="298"/>
      <c r="F51" s="295"/>
      <c r="G51" s="297"/>
      <c r="H51" s="298"/>
      <c r="I51" s="298"/>
      <c r="J51" s="296"/>
      <c r="K51" s="299" t="s">
        <v>18</v>
      </c>
      <c r="L51" s="256"/>
      <c r="M51" s="257"/>
    </row>
    <row r="52" spans="1:13" s="218" customFormat="1" ht="15">
      <c r="A52" s="300"/>
      <c r="B52" s="234"/>
      <c r="C52" s="301"/>
      <c r="D52" s="301"/>
      <c r="E52" s="384" t="str">
        <f>E33</f>
        <v>WILLIAMS BRAZIL SUGAR LINE UP EDITION 17.04.2019</v>
      </c>
      <c r="F52" s="234"/>
      <c r="G52" s="303"/>
      <c r="H52" s="304"/>
      <c r="I52" s="304"/>
      <c r="J52" s="301"/>
      <c r="K52" s="305"/>
      <c r="L52" s="256"/>
      <c r="M52" s="257"/>
    </row>
    <row r="53" spans="1:13" s="218" customFormat="1" ht="15">
      <c r="A53" s="306"/>
      <c r="B53" s="239" t="s">
        <v>41</v>
      </c>
      <c r="C53" s="240"/>
      <c r="D53" s="278"/>
      <c r="E53" s="278"/>
      <c r="F53" s="279"/>
      <c r="G53" s="307"/>
      <c r="H53" s="308"/>
      <c r="I53" s="308"/>
      <c r="J53" s="308"/>
      <c r="K53" s="363"/>
      <c r="L53" s="256"/>
      <c r="M53" s="257"/>
    </row>
    <row r="54" spans="1:13" s="218" customFormat="1" ht="15" customHeight="1">
      <c r="A54" s="245"/>
      <c r="B54" s="246"/>
      <c r="C54" s="247" t="s">
        <v>20</v>
      </c>
      <c r="D54" s="248"/>
      <c r="E54" s="380"/>
      <c r="F54" s="248"/>
      <c r="G54" s="249" t="s">
        <v>57</v>
      </c>
      <c r="H54" s="259"/>
      <c r="I54" s="247"/>
      <c r="J54" s="248"/>
      <c r="K54" s="251"/>
      <c r="L54" s="256"/>
      <c r="M54" s="257"/>
    </row>
    <row r="55" spans="1:13" s="378" customFormat="1" ht="15" customHeight="1">
      <c r="A55" s="282" t="s">
        <v>64</v>
      </c>
      <c r="B55" s="217"/>
      <c r="C55" s="217"/>
      <c r="D55" s="217"/>
      <c r="E55" s="382"/>
      <c r="F55" s="217"/>
      <c r="G55" s="217"/>
      <c r="H55" s="217"/>
      <c r="I55" s="217"/>
      <c r="J55" s="217"/>
      <c r="K55" s="281"/>
      <c r="L55" s="256"/>
      <c r="M55" s="257"/>
    </row>
    <row r="56" spans="1:13" s="218" customFormat="1" ht="15" customHeight="1">
      <c r="A56" s="245"/>
      <c r="B56" s="258"/>
      <c r="C56" s="247" t="s">
        <v>47</v>
      </c>
      <c r="D56" s="248"/>
      <c r="E56" s="380"/>
      <c r="F56" s="248"/>
      <c r="G56" s="249" t="s">
        <v>57</v>
      </c>
      <c r="H56" s="259"/>
      <c r="I56" s="247"/>
      <c r="J56" s="248"/>
      <c r="K56" s="251"/>
      <c r="L56" s="256"/>
      <c r="M56" s="257"/>
    </row>
    <row r="57" spans="1:13" s="218" customFormat="1" ht="15" customHeight="1">
      <c r="A57" s="282" t="s">
        <v>64</v>
      </c>
      <c r="B57" s="217"/>
      <c r="C57" s="217"/>
      <c r="D57" s="217"/>
      <c r="E57" s="382"/>
      <c r="F57" s="217"/>
      <c r="G57" s="217"/>
      <c r="H57" s="217"/>
      <c r="I57" s="217"/>
      <c r="J57" s="217"/>
      <c r="K57" s="281"/>
      <c r="L57" s="256"/>
      <c r="M57" s="257"/>
    </row>
    <row r="58" spans="1:13" s="218" customFormat="1" ht="15">
      <c r="A58" s="245"/>
      <c r="B58" s="258"/>
      <c r="C58" s="247" t="s">
        <v>21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422" customFormat="1" ht="15" customHeight="1">
      <c r="A59" s="408" t="s">
        <v>108</v>
      </c>
      <c r="B59" s="409"/>
      <c r="C59" s="410">
        <v>43571</v>
      </c>
      <c r="D59" s="410">
        <v>43571</v>
      </c>
      <c r="E59" s="411">
        <v>43574</v>
      </c>
      <c r="F59" s="413"/>
      <c r="G59" s="413">
        <v>50000000</v>
      </c>
      <c r="H59" s="414" t="s">
        <v>9</v>
      </c>
      <c r="I59" s="414" t="s">
        <v>11</v>
      </c>
      <c r="J59" s="414" t="s">
        <v>109</v>
      </c>
      <c r="K59" s="281"/>
      <c r="L59" s="405"/>
      <c r="M59" s="309"/>
    </row>
    <row r="60" spans="1:13" s="428" customFormat="1" ht="15" customHeight="1">
      <c r="A60" s="408" t="s">
        <v>116</v>
      </c>
      <c r="B60" s="409"/>
      <c r="C60" s="410">
        <v>43577</v>
      </c>
      <c r="D60" s="410">
        <v>43577</v>
      </c>
      <c r="E60" s="411">
        <v>43578</v>
      </c>
      <c r="F60" s="413"/>
      <c r="G60" s="413">
        <v>24000000</v>
      </c>
      <c r="H60" s="414" t="s">
        <v>9</v>
      </c>
      <c r="I60" s="414" t="s">
        <v>11</v>
      </c>
      <c r="J60" s="414" t="s">
        <v>118</v>
      </c>
      <c r="K60" s="281"/>
      <c r="L60" s="405"/>
      <c r="M60" s="309"/>
    </row>
    <row r="61" spans="1:13" s="428" customFormat="1" ht="15" customHeight="1">
      <c r="A61" s="408" t="s">
        <v>117</v>
      </c>
      <c r="B61" s="409"/>
      <c r="C61" s="410">
        <v>43578</v>
      </c>
      <c r="D61" s="410">
        <v>43581</v>
      </c>
      <c r="E61" s="411">
        <v>43582</v>
      </c>
      <c r="F61" s="413"/>
      <c r="G61" s="413">
        <v>28000000</v>
      </c>
      <c r="H61" s="414" t="s">
        <v>9</v>
      </c>
      <c r="I61" s="414" t="s">
        <v>11</v>
      </c>
      <c r="J61" s="414" t="s">
        <v>119</v>
      </c>
      <c r="K61" s="281"/>
      <c r="L61" s="405"/>
      <c r="M61" s="309"/>
    </row>
    <row r="62" spans="1:13" s="218" customFormat="1" ht="13.5" customHeight="1">
      <c r="A62" s="245"/>
      <c r="B62" s="258"/>
      <c r="C62" s="247" t="s">
        <v>42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422" customFormat="1" ht="15" customHeight="1">
      <c r="A63" s="282" t="s">
        <v>64</v>
      </c>
      <c r="E63" s="382"/>
      <c r="K63" s="281"/>
      <c r="L63" s="405"/>
      <c r="M63" s="309"/>
    </row>
    <row r="64" spans="1:13" s="218" customFormat="1" ht="15">
      <c r="A64" s="245"/>
      <c r="B64" s="258"/>
      <c r="C64" s="247" t="s">
        <v>49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35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218" customFormat="1" ht="15" customHeight="1">
      <c r="A67" s="282" t="s">
        <v>64</v>
      </c>
      <c r="B67" s="217"/>
      <c r="C67" s="217"/>
      <c r="D67" s="217"/>
      <c r="E67" s="382"/>
      <c r="F67" s="217"/>
      <c r="G67" s="217"/>
      <c r="H67" s="217"/>
      <c r="I67" s="217"/>
      <c r="J67" s="217"/>
      <c r="K67" s="281"/>
      <c r="L67" s="256"/>
      <c r="M67" s="257"/>
    </row>
    <row r="68" spans="1:13" s="218" customFormat="1" ht="15" customHeight="1">
      <c r="A68" s="245"/>
      <c r="B68" s="258"/>
      <c r="C68" s="247" t="s">
        <v>23</v>
      </c>
      <c r="D68" s="248"/>
      <c r="E68" s="380"/>
      <c r="F68" s="248"/>
      <c r="G68" s="249" t="s">
        <v>57</v>
      </c>
      <c r="H68" s="259"/>
      <c r="I68" s="155"/>
      <c r="J68" s="248"/>
      <c r="K68" s="251"/>
      <c r="L68" s="256"/>
      <c r="M68" s="257"/>
    </row>
    <row r="69" spans="1:13" s="422" customFormat="1" ht="15" customHeight="1">
      <c r="A69" s="282" t="s">
        <v>64</v>
      </c>
      <c r="E69" s="382"/>
      <c r="K69" s="281"/>
      <c r="L69" s="405"/>
      <c r="M69" s="309"/>
    </row>
    <row r="70" spans="1:13" s="218" customFormat="1" ht="15">
      <c r="A70" s="238"/>
      <c r="B70" s="314"/>
      <c r="C70" s="315"/>
      <c r="D70" s="316"/>
      <c r="E70" s="308"/>
      <c r="F70" s="276"/>
      <c r="G70" s="317"/>
      <c r="H70" s="308"/>
      <c r="I70" s="308"/>
      <c r="J70" s="275"/>
      <c r="K70" s="363"/>
      <c r="L70" s="256"/>
      <c r="M70" s="257"/>
    </row>
    <row r="71" spans="1:13" s="218" customFormat="1" ht="15">
      <c r="A71" s="265"/>
      <c r="B71" s="362"/>
      <c r="C71" s="364" t="s">
        <v>10</v>
      </c>
      <c r="D71" s="365"/>
      <c r="E71" s="387"/>
      <c r="F71" s="268">
        <f>SUM(F54:F70)</f>
        <v>0</v>
      </c>
      <c r="G71" s="269">
        <f>SUM(G55:G70)</f>
        <v>102000000</v>
      </c>
      <c r="H71" s="362"/>
      <c r="I71" s="362"/>
      <c r="J71" s="362"/>
      <c r="K71" s="363"/>
      <c r="L71" s="256"/>
      <c r="M71" s="257"/>
    </row>
    <row r="72" spans="1:13" s="218" customFormat="1" ht="15">
      <c r="A72" s="265"/>
      <c r="B72" s="362"/>
      <c r="C72" s="366"/>
      <c r="D72" s="366"/>
      <c r="E72" s="366"/>
      <c r="F72" s="367"/>
      <c r="G72" s="367"/>
      <c r="H72" s="362"/>
      <c r="I72" s="362"/>
      <c r="J72" s="362"/>
      <c r="K72" s="363"/>
      <c r="L72" s="256"/>
      <c r="M72" s="257"/>
    </row>
    <row r="73" spans="1:13" s="218" customFormat="1" ht="15">
      <c r="A73" s="265"/>
      <c r="B73" s="362"/>
      <c r="C73" s="366"/>
      <c r="D73" s="366"/>
      <c r="E73" s="366"/>
      <c r="F73" s="367"/>
      <c r="G73" s="367"/>
      <c r="H73" s="362"/>
      <c r="I73" s="362"/>
      <c r="J73" s="362"/>
      <c r="K73" s="363"/>
      <c r="L73" s="256"/>
      <c r="M73" s="257"/>
    </row>
    <row r="74" spans="1:13" s="218" customFormat="1" ht="15">
      <c r="A74" s="265"/>
      <c r="B74" s="170" t="s">
        <v>24</v>
      </c>
      <c r="C74" s="171" t="s">
        <v>10</v>
      </c>
      <c r="D74" s="172"/>
      <c r="E74" s="172"/>
      <c r="F74" s="168"/>
      <c r="G74" s="169">
        <f>SUM(G71,G50,G31,G25,G18,G13)</f>
        <v>296926186</v>
      </c>
      <c r="H74" s="362"/>
      <c r="I74" s="362"/>
      <c r="J74" s="362"/>
      <c r="K74" s="363"/>
      <c r="L74" s="256"/>
      <c r="M74" s="257"/>
    </row>
    <row r="75" spans="1:13" s="218" customFormat="1" ht="15">
      <c r="A75" s="369"/>
      <c r="B75" s="370"/>
      <c r="C75" s="371"/>
      <c r="D75" s="372"/>
      <c r="E75" s="372"/>
      <c r="F75" s="371"/>
      <c r="G75" s="373"/>
      <c r="H75" s="295"/>
      <c r="I75" s="295"/>
      <c r="J75" s="295"/>
      <c r="K75" s="374"/>
      <c r="L75" s="256"/>
      <c r="M75" s="257"/>
    </row>
    <row r="76" spans="1:11" ht="47.25">
      <c r="A76" s="200"/>
      <c r="B76" s="201"/>
      <c r="C76" s="202"/>
      <c r="D76" s="202"/>
      <c r="E76" s="385"/>
      <c r="F76" s="368"/>
      <c r="G76" s="194" t="str">
        <f>+C1</f>
        <v>Williams Brazil</v>
      </c>
      <c r="H76" s="203"/>
      <c r="I76" s="203"/>
      <c r="J76" s="368"/>
      <c r="K76" s="144"/>
    </row>
    <row r="77" spans="1:11" ht="25.5">
      <c r="A77" s="39"/>
      <c r="B77" s="19"/>
      <c r="C77" s="21"/>
      <c r="D77" s="21"/>
      <c r="E77" s="386"/>
      <c r="F77" s="113"/>
      <c r="G77" s="183" t="str">
        <f>+C2</f>
        <v>SUGAR LINE UP edition 17.04.2019</v>
      </c>
      <c r="H77" s="21"/>
      <c r="I77" s="21"/>
      <c r="J77" s="113"/>
      <c r="K77" s="37"/>
    </row>
    <row r="78" spans="1:11" ht="15">
      <c r="A78" s="39"/>
      <c r="B78" s="21"/>
      <c r="C78" s="21"/>
      <c r="D78" s="21"/>
      <c r="E78" s="386"/>
      <c r="F78" s="21"/>
      <c r="G78" s="21"/>
      <c r="H78" s="21"/>
      <c r="I78" s="21"/>
      <c r="J78" s="113"/>
      <c r="K78" s="182"/>
    </row>
    <row r="79" spans="1:11" ht="15">
      <c r="A79" s="39"/>
      <c r="B79" s="21"/>
      <c r="C79" s="21"/>
      <c r="D79" s="21"/>
      <c r="E79" s="386"/>
      <c r="F79" s="21"/>
      <c r="G79" s="21"/>
      <c r="H79" s="21"/>
      <c r="I79" s="21"/>
      <c r="J79" s="113"/>
      <c r="K79" s="40"/>
    </row>
    <row r="80" spans="1:11" ht="15">
      <c r="A80" s="39"/>
      <c r="B80" s="21"/>
      <c r="C80" s="21"/>
      <c r="D80" s="21"/>
      <c r="E80" s="386"/>
      <c r="F80" s="21"/>
      <c r="G80" s="21"/>
      <c r="H80" s="21"/>
      <c r="I80" s="21"/>
      <c r="J80" s="113"/>
      <c r="K80" s="40"/>
    </row>
    <row r="81" spans="1:11" s="55" customFormat="1" ht="15">
      <c r="A81" s="444" t="s">
        <v>25</v>
      </c>
      <c r="B81" s="445"/>
      <c r="C81" s="17"/>
      <c r="D81" s="17"/>
      <c r="E81" s="14"/>
      <c r="F81" s="17"/>
      <c r="G81" s="20"/>
      <c r="H81" s="20"/>
      <c r="I81" s="17"/>
      <c r="J81" s="113"/>
      <c r="K81" s="40"/>
    </row>
    <row r="82" spans="1:11" ht="15">
      <c r="A82" s="180" t="s">
        <v>45</v>
      </c>
      <c r="B82" s="86">
        <f>G13</f>
        <v>0</v>
      </c>
      <c r="C82" s="17"/>
      <c r="D82" s="17"/>
      <c r="E82" s="14"/>
      <c r="F82" s="17"/>
      <c r="G82" s="20"/>
      <c r="H82" s="20"/>
      <c r="I82" s="17"/>
      <c r="J82" s="113"/>
      <c r="K82" s="40"/>
    </row>
    <row r="83" spans="1:11" ht="15">
      <c r="A83" s="180" t="s">
        <v>46</v>
      </c>
      <c r="B83" s="86">
        <f>G25</f>
        <v>22626186</v>
      </c>
      <c r="C83" s="17"/>
      <c r="D83" s="17"/>
      <c r="E83" s="14"/>
      <c r="F83" s="17"/>
      <c r="G83" s="20"/>
      <c r="H83" s="20"/>
      <c r="I83" s="17"/>
      <c r="J83" s="113"/>
      <c r="K83" s="40"/>
    </row>
    <row r="84" spans="1:11" ht="15">
      <c r="A84" s="180" t="s">
        <v>12</v>
      </c>
      <c r="B84" s="86">
        <f>G50</f>
        <v>172300000</v>
      </c>
      <c r="C84" s="17"/>
      <c r="D84" s="17"/>
      <c r="E84" s="14"/>
      <c r="F84" s="17"/>
      <c r="G84" s="20"/>
      <c r="H84" s="20"/>
      <c r="I84" s="17"/>
      <c r="J84" s="113"/>
      <c r="K84" s="42"/>
    </row>
    <row r="85" spans="1:11" ht="15">
      <c r="A85" s="180" t="s">
        <v>41</v>
      </c>
      <c r="B85" s="86">
        <f>G71</f>
        <v>102000000</v>
      </c>
      <c r="C85" s="17"/>
      <c r="D85" s="17"/>
      <c r="E85" s="14"/>
      <c r="F85" s="17"/>
      <c r="G85" s="20"/>
      <c r="H85" s="20"/>
      <c r="I85" s="17"/>
      <c r="J85" s="113"/>
      <c r="K85" s="42"/>
    </row>
    <row r="86" spans="1:11" ht="15">
      <c r="A86" s="188" t="s">
        <v>26</v>
      </c>
      <c r="B86" s="178">
        <f>SUM(B82:B85)</f>
        <v>296926186</v>
      </c>
      <c r="C86" s="17"/>
      <c r="D86" s="17"/>
      <c r="E86" s="14"/>
      <c r="F86" s="17"/>
      <c r="G86" s="20"/>
      <c r="H86" s="20"/>
      <c r="I86" s="17"/>
      <c r="J86" s="113"/>
      <c r="K86" s="42"/>
    </row>
    <row r="87" spans="1:11" ht="15">
      <c r="A87" s="36"/>
      <c r="B87" s="113"/>
      <c r="C87" s="17"/>
      <c r="D87" s="17"/>
      <c r="E87" s="14"/>
      <c r="F87" s="17"/>
      <c r="G87" s="20"/>
      <c r="H87" s="20"/>
      <c r="I87" s="17"/>
      <c r="J87" s="113"/>
      <c r="K87" s="114"/>
    </row>
    <row r="88" spans="1:11" ht="15">
      <c r="A88" s="36"/>
      <c r="B88" s="47"/>
      <c r="C88" s="17"/>
      <c r="D88" s="17"/>
      <c r="E88" s="14"/>
      <c r="F88" s="17"/>
      <c r="G88" s="20"/>
      <c r="H88" s="20"/>
      <c r="I88" s="17"/>
      <c r="J88" s="113"/>
      <c r="K88" s="114"/>
    </row>
    <row r="89" spans="1:11" ht="15">
      <c r="A89" s="41"/>
      <c r="B89" s="23"/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41"/>
      <c r="B90" s="24"/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41"/>
      <c r="B91" s="24"/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41"/>
      <c r="B92" s="24"/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43"/>
      <c r="B93" s="31"/>
      <c r="C93" s="17"/>
      <c r="D93" s="17"/>
      <c r="E93" s="14"/>
      <c r="F93" s="17"/>
      <c r="G93" s="20"/>
      <c r="H93" s="20"/>
      <c r="I93" s="17"/>
      <c r="J93" s="113"/>
      <c r="K93" s="35"/>
    </row>
    <row r="94" spans="1:11" ht="15">
      <c r="A94" s="36"/>
      <c r="B94" s="113"/>
      <c r="C94" s="113"/>
      <c r="D94" s="113"/>
      <c r="E94" s="30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30"/>
      <c r="F95" s="113"/>
      <c r="G95" s="113"/>
      <c r="H95" s="113"/>
      <c r="I95" s="113"/>
      <c r="J95" s="113"/>
      <c r="K95" s="114"/>
    </row>
    <row r="96" spans="1:11" ht="15">
      <c r="A96" s="44"/>
      <c r="B96" s="81"/>
      <c r="C96" s="17"/>
      <c r="D96" s="17"/>
      <c r="E96" s="14"/>
      <c r="F96" s="17"/>
      <c r="G96" s="20"/>
      <c r="H96" s="20"/>
      <c r="I96" s="20"/>
      <c r="J96" s="113"/>
      <c r="K96" s="114"/>
    </row>
    <row r="97" spans="1:11" ht="15">
      <c r="A97" s="45"/>
      <c r="B97" s="1"/>
      <c r="C97" s="1"/>
      <c r="D97" s="1"/>
      <c r="E97" s="4"/>
      <c r="F97" s="1"/>
      <c r="G97" s="4"/>
      <c r="H97" s="1"/>
      <c r="I97" s="1"/>
      <c r="J97" s="113"/>
      <c r="K97" s="114"/>
    </row>
    <row r="98" spans="1:11" ht="15">
      <c r="A98" s="36"/>
      <c r="B98" s="113"/>
      <c r="C98" s="113"/>
      <c r="D98" s="113"/>
      <c r="E98" s="30"/>
      <c r="F98" s="113"/>
      <c r="G98" s="113"/>
      <c r="H98" s="113"/>
      <c r="I98" s="113"/>
      <c r="J98" s="113"/>
      <c r="K98" s="114"/>
    </row>
    <row r="99" spans="1:11" ht="15">
      <c r="A99" s="36"/>
      <c r="B99" s="113"/>
      <c r="C99" s="113"/>
      <c r="D99" s="113"/>
      <c r="E99" s="30"/>
      <c r="F99" s="113"/>
      <c r="G99" s="113"/>
      <c r="H99" s="113"/>
      <c r="I99" s="113"/>
      <c r="J99" s="113"/>
      <c r="K99" s="114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57" t="s">
        <v>62</v>
      </c>
      <c r="B102" s="70"/>
      <c r="C102" s="71"/>
      <c r="D102" s="71"/>
      <c r="E102" s="73"/>
      <c r="F102" s="72"/>
      <c r="G102" s="73"/>
      <c r="H102" s="73"/>
      <c r="I102" s="71"/>
      <c r="J102" s="184"/>
      <c r="K102" s="74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1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zoomScale="90" zoomScaleNormal="90" workbookViewId="0" topLeftCell="A1">
      <selection activeCell="F18" sqref="F1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6" t="str">
        <f>+BULK!C1</f>
        <v>Williams Brazil</v>
      </c>
      <c r="D1" s="446"/>
      <c r="E1" s="446"/>
      <c r="F1" s="446"/>
      <c r="G1" s="446"/>
      <c r="H1" s="446"/>
      <c r="I1" s="446"/>
      <c r="J1" s="446"/>
      <c r="K1" s="446"/>
      <c r="L1" s="447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8" t="s">
        <v>27</v>
      </c>
      <c r="D2" s="448"/>
      <c r="E2" s="448"/>
      <c r="F2" s="448"/>
      <c r="G2" s="448"/>
      <c r="H2" s="448"/>
      <c r="I2" s="448"/>
      <c r="J2" s="448"/>
      <c r="K2" s="448"/>
      <c r="L2" s="44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0" t="s">
        <v>106</v>
      </c>
      <c r="D3" s="450"/>
      <c r="E3" s="450"/>
      <c r="F3" s="450"/>
      <c r="G3" s="450"/>
      <c r="H3" s="450"/>
      <c r="I3" s="450"/>
      <c r="J3" s="450"/>
      <c r="K3" s="450"/>
      <c r="L3" s="451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2" t="s">
        <v>80</v>
      </c>
      <c r="D4" s="452"/>
      <c r="E4" s="452"/>
      <c r="F4" s="452"/>
      <c r="G4" s="452"/>
      <c r="H4" s="452"/>
      <c r="I4" s="452"/>
      <c r="J4" s="452"/>
      <c r="K4" s="452"/>
      <c r="L4" s="45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101</v>
      </c>
      <c r="B11" s="263"/>
      <c r="C11" s="381">
        <v>43558</v>
      </c>
      <c r="D11" s="381">
        <v>43558</v>
      </c>
      <c r="E11" s="381">
        <v>43561</v>
      </c>
      <c r="F11" s="254"/>
      <c r="G11" s="254">
        <v>20000010</v>
      </c>
      <c r="H11" s="51" t="s">
        <v>9</v>
      </c>
      <c r="I11" s="51" t="s">
        <v>11</v>
      </c>
      <c r="J11" s="424"/>
      <c r="K11" s="424"/>
      <c r="L11" s="99" t="s">
        <v>102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100</v>
      </c>
      <c r="B21" s="263"/>
      <c r="C21" s="381">
        <v>43553</v>
      </c>
      <c r="D21" s="381">
        <v>43553</v>
      </c>
      <c r="E21" s="381">
        <v>43558</v>
      </c>
      <c r="F21" s="254"/>
      <c r="G21" s="254">
        <v>33000000</v>
      </c>
      <c r="H21" s="51" t="s">
        <v>9</v>
      </c>
      <c r="I21" s="51" t="s">
        <v>79</v>
      </c>
      <c r="J21" s="426"/>
      <c r="K21" s="426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101</v>
      </c>
      <c r="B22" s="263"/>
      <c r="C22" s="381">
        <v>43561</v>
      </c>
      <c r="D22" s="381">
        <v>43561</v>
      </c>
      <c r="E22" s="381">
        <v>43563</v>
      </c>
      <c r="F22" s="254"/>
      <c r="G22" s="254">
        <v>12000000</v>
      </c>
      <c r="H22" s="51" t="s">
        <v>9</v>
      </c>
      <c r="I22" s="51" t="s">
        <v>11</v>
      </c>
      <c r="J22" s="426"/>
      <c r="K22" s="426"/>
      <c r="L22" s="99" t="s">
        <v>102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3" s="412" customFormat="1" ht="15.75" customHeight="1">
      <c r="A33" s="419" t="s">
        <v>89</v>
      </c>
      <c r="B33" s="409"/>
      <c r="C33" s="420">
        <v>43553</v>
      </c>
      <c r="D33" s="420">
        <v>43556</v>
      </c>
      <c r="E33" s="420">
        <v>43557</v>
      </c>
      <c r="F33" s="413"/>
      <c r="G33" s="413">
        <v>50000000</v>
      </c>
      <c r="H33" s="414" t="s">
        <v>9</v>
      </c>
      <c r="I33" s="414" t="s">
        <v>95</v>
      </c>
      <c r="L33" s="421" t="s">
        <v>90</v>
      </c>
      <c r="M33" s="417"/>
    </row>
    <row r="34" spans="1:13" s="412" customFormat="1" ht="15.75" customHeight="1">
      <c r="A34" s="419" t="s">
        <v>103</v>
      </c>
      <c r="B34" s="409"/>
      <c r="C34" s="420">
        <v>43564</v>
      </c>
      <c r="D34" s="420">
        <v>43565</v>
      </c>
      <c r="E34" s="420">
        <v>43566</v>
      </c>
      <c r="F34" s="413"/>
      <c r="G34" s="413">
        <v>30000000</v>
      </c>
      <c r="H34" s="414" t="s">
        <v>9</v>
      </c>
      <c r="I34" s="414" t="s">
        <v>11</v>
      </c>
      <c r="L34" s="421" t="s">
        <v>82</v>
      </c>
      <c r="M34" s="417"/>
    </row>
    <row r="35" spans="1:24" s="54" customFormat="1" ht="12.75" customHeight="1">
      <c r="A35" s="160"/>
      <c r="B35" s="161"/>
      <c r="C35" s="388" t="s">
        <v>43</v>
      </c>
      <c r="D35" s="380"/>
      <c r="E35" s="380"/>
      <c r="F35" s="248"/>
      <c r="G35" s="157"/>
      <c r="H35" s="158"/>
      <c r="I35" s="155"/>
      <c r="J35" s="248"/>
      <c r="K35" s="248"/>
      <c r="L35" s="25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13" s="412" customFormat="1" ht="15.75" customHeight="1">
      <c r="A36" s="419" t="s">
        <v>87</v>
      </c>
      <c r="B36" s="409"/>
      <c r="C36" s="420">
        <v>43541</v>
      </c>
      <c r="D36" s="420">
        <v>43549</v>
      </c>
      <c r="E36" s="420">
        <v>43551</v>
      </c>
      <c r="F36" s="413"/>
      <c r="G36" s="413">
        <v>41220000</v>
      </c>
      <c r="H36" s="414" t="s">
        <v>9</v>
      </c>
      <c r="I36" s="414" t="s">
        <v>11</v>
      </c>
      <c r="L36" s="421" t="s">
        <v>82</v>
      </c>
      <c r="M36" s="417"/>
    </row>
    <row r="37" spans="1:13" s="412" customFormat="1" ht="15.75" customHeight="1">
      <c r="A37" s="419" t="s">
        <v>99</v>
      </c>
      <c r="B37" s="409"/>
      <c r="C37" s="420">
        <v>43539</v>
      </c>
      <c r="D37" s="420">
        <v>43553</v>
      </c>
      <c r="E37" s="420">
        <v>43556</v>
      </c>
      <c r="F37" s="413"/>
      <c r="G37" s="413">
        <v>32780000</v>
      </c>
      <c r="H37" s="414" t="s">
        <v>9</v>
      </c>
      <c r="I37" s="414" t="s">
        <v>11</v>
      </c>
      <c r="L37" s="421" t="s">
        <v>66</v>
      </c>
      <c r="M37" s="417"/>
    </row>
    <row r="38" spans="1:13" s="412" customFormat="1" ht="15.75" customHeight="1">
      <c r="A38" s="419" t="s">
        <v>88</v>
      </c>
      <c r="B38" s="409"/>
      <c r="C38" s="420">
        <v>43545</v>
      </c>
      <c r="D38" s="420">
        <v>43556</v>
      </c>
      <c r="E38" s="420">
        <v>43557</v>
      </c>
      <c r="F38" s="413"/>
      <c r="G38" s="413">
        <v>26827000</v>
      </c>
      <c r="H38" s="414" t="s">
        <v>9</v>
      </c>
      <c r="I38" s="414" t="s">
        <v>11</v>
      </c>
      <c r="L38" s="421" t="s">
        <v>66</v>
      </c>
      <c r="M38" s="417"/>
    </row>
    <row r="39" spans="1:13" s="412" customFormat="1" ht="15.75" customHeight="1">
      <c r="A39" s="419" t="s">
        <v>94</v>
      </c>
      <c r="B39" s="409"/>
      <c r="C39" s="420">
        <v>43550</v>
      </c>
      <c r="D39" s="420">
        <v>43558</v>
      </c>
      <c r="E39" s="420">
        <v>43560</v>
      </c>
      <c r="F39" s="413"/>
      <c r="G39" s="413">
        <v>73000000</v>
      </c>
      <c r="H39" s="414" t="s">
        <v>9</v>
      </c>
      <c r="I39" s="414" t="s">
        <v>11</v>
      </c>
      <c r="L39" s="421" t="s">
        <v>84</v>
      </c>
      <c r="M39" s="417"/>
    </row>
    <row r="40" spans="1:13" s="412" customFormat="1" ht="15.75" customHeight="1">
      <c r="A40" s="419" t="s">
        <v>91</v>
      </c>
      <c r="B40" s="409"/>
      <c r="C40" s="420">
        <v>43547</v>
      </c>
      <c r="D40" s="420">
        <v>43560</v>
      </c>
      <c r="E40" s="420">
        <v>43566</v>
      </c>
      <c r="F40" s="413"/>
      <c r="G40" s="413">
        <v>55150000</v>
      </c>
      <c r="H40" s="414" t="s">
        <v>9</v>
      </c>
      <c r="I40" s="414" t="s">
        <v>11</v>
      </c>
      <c r="L40" s="421" t="s">
        <v>66</v>
      </c>
      <c r="M40" s="417"/>
    </row>
    <row r="41" spans="1:13" s="412" customFormat="1" ht="15.75" customHeight="1">
      <c r="A41" s="419" t="s">
        <v>92</v>
      </c>
      <c r="B41" s="409"/>
      <c r="C41" s="420">
        <v>43550</v>
      </c>
      <c r="D41" s="420">
        <v>43566</v>
      </c>
      <c r="E41" s="420">
        <v>43568</v>
      </c>
      <c r="F41" s="413"/>
      <c r="G41" s="413">
        <v>32475000</v>
      </c>
      <c r="H41" s="414" t="s">
        <v>9</v>
      </c>
      <c r="I41" s="414" t="s">
        <v>11</v>
      </c>
      <c r="L41" s="421" t="s">
        <v>66</v>
      </c>
      <c r="M41" s="417"/>
    </row>
    <row r="42" spans="1:13" s="412" customFormat="1" ht="15.75" customHeight="1">
      <c r="A42" s="419" t="s">
        <v>93</v>
      </c>
      <c r="B42" s="409"/>
      <c r="C42" s="420">
        <v>43549</v>
      </c>
      <c r="D42" s="420">
        <v>43567</v>
      </c>
      <c r="E42" s="420">
        <v>43571</v>
      </c>
      <c r="F42" s="413"/>
      <c r="G42" s="413">
        <v>52250000</v>
      </c>
      <c r="H42" s="414" t="s">
        <v>9</v>
      </c>
      <c r="I42" s="414" t="s">
        <v>11</v>
      </c>
      <c r="L42" s="421" t="s">
        <v>82</v>
      </c>
      <c r="M42" s="417"/>
    </row>
    <row r="43" spans="1:24" s="54" customFormat="1" ht="12.75" customHeight="1">
      <c r="A43" s="160"/>
      <c r="B43" s="161"/>
      <c r="C43" s="388" t="s">
        <v>39</v>
      </c>
      <c r="D43" s="380"/>
      <c r="E43" s="380"/>
      <c r="F43" s="248"/>
      <c r="G43" s="157"/>
      <c r="H43" s="158"/>
      <c r="I43" s="155"/>
      <c r="J43" s="248"/>
      <c r="K43" s="248"/>
      <c r="L43" s="251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54" customFormat="1" ht="12.75" customHeight="1">
      <c r="A44" s="187" t="s">
        <v>64</v>
      </c>
      <c r="B44" s="120"/>
      <c r="C44" s="111"/>
      <c r="D44" s="111"/>
      <c r="E44" s="393"/>
      <c r="F44" s="120"/>
      <c r="G44" s="119"/>
      <c r="H44" s="111"/>
      <c r="I44" s="111"/>
      <c r="J44" s="214"/>
      <c r="K44" s="120"/>
      <c r="L44" s="210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s="55" customFormat="1" ht="15" customHeight="1">
      <c r="A45" s="160"/>
      <c r="B45" s="161"/>
      <c r="C45" s="388" t="s">
        <v>65</v>
      </c>
      <c r="D45" s="380"/>
      <c r="E45" s="380"/>
      <c r="F45" s="248"/>
      <c r="G45" s="157"/>
      <c r="H45" s="158"/>
      <c r="I45" s="155"/>
      <c r="J45" s="248"/>
      <c r="K45" s="248"/>
      <c r="L45" s="25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54" customFormat="1" ht="12.75" customHeight="1">
      <c r="A46" s="187" t="s">
        <v>64</v>
      </c>
      <c r="B46" s="120"/>
      <c r="C46" s="111"/>
      <c r="D46" s="111"/>
      <c r="E46" s="393"/>
      <c r="F46" s="120"/>
      <c r="G46" s="119"/>
      <c r="H46" s="111"/>
      <c r="I46" s="111"/>
      <c r="J46" s="214"/>
      <c r="K46" s="120"/>
      <c r="L46" s="210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55" customFormat="1" ht="14.25" customHeight="1">
      <c r="A47" s="160"/>
      <c r="B47" s="161"/>
      <c r="C47" s="388" t="s">
        <v>17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5" customFormat="1" ht="15" customHeight="1">
      <c r="A49" s="160"/>
      <c r="B49" s="161"/>
      <c r="C49" s="388" t="s">
        <v>71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13" s="412" customFormat="1" ht="15.75" customHeight="1">
      <c r="A50" s="419" t="s">
        <v>87</v>
      </c>
      <c r="B50" s="409"/>
      <c r="C50" s="420">
        <v>43541</v>
      </c>
      <c r="D50" s="420">
        <v>43555</v>
      </c>
      <c r="E50" s="420">
        <v>43556</v>
      </c>
      <c r="F50" s="413"/>
      <c r="G50" s="413">
        <v>19280000</v>
      </c>
      <c r="H50" s="414" t="s">
        <v>9</v>
      </c>
      <c r="I50" s="414" t="s">
        <v>11</v>
      </c>
      <c r="L50" s="421" t="s">
        <v>82</v>
      </c>
      <c r="M50" s="417"/>
    </row>
    <row r="51" spans="1:13" s="412" customFormat="1" ht="15.75" customHeight="1">
      <c r="A51" s="419" t="s">
        <v>105</v>
      </c>
      <c r="B51" s="409"/>
      <c r="C51" s="420">
        <v>43562</v>
      </c>
      <c r="D51" s="420">
        <v>43563</v>
      </c>
      <c r="E51" s="420">
        <v>43568</v>
      </c>
      <c r="F51" s="413"/>
      <c r="G51" s="413">
        <v>47250000</v>
      </c>
      <c r="H51" s="414" t="s">
        <v>9</v>
      </c>
      <c r="I51" s="414" t="s">
        <v>81</v>
      </c>
      <c r="L51" s="421" t="s">
        <v>73</v>
      </c>
      <c r="M51" s="417"/>
    </row>
    <row r="52" spans="1:13" s="412" customFormat="1" ht="15.75" customHeight="1">
      <c r="A52" s="419" t="s">
        <v>103</v>
      </c>
      <c r="B52" s="409"/>
      <c r="C52" s="420">
        <v>43564</v>
      </c>
      <c r="D52" s="420">
        <v>43568</v>
      </c>
      <c r="E52" s="420">
        <v>43570</v>
      </c>
      <c r="F52" s="413"/>
      <c r="G52" s="413">
        <v>17000000</v>
      </c>
      <c r="H52" s="414" t="s">
        <v>9</v>
      </c>
      <c r="I52" s="414" t="s">
        <v>11</v>
      </c>
      <c r="L52" s="421" t="s">
        <v>82</v>
      </c>
      <c r="M52" s="417"/>
    </row>
    <row r="53" spans="1:24" s="55" customFormat="1" ht="15">
      <c r="A53" s="160"/>
      <c r="B53" s="161"/>
      <c r="C53" s="388" t="s">
        <v>19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 t="s">
        <v>64</v>
      </c>
      <c r="B54" s="362"/>
      <c r="C54" s="394"/>
      <c r="D54" s="394"/>
      <c r="E54" s="395"/>
      <c r="F54" s="145"/>
      <c r="G54" s="145"/>
      <c r="H54" s="145"/>
      <c r="I54" s="145"/>
      <c r="J54" s="145"/>
      <c r="K54" s="145"/>
      <c r="L54" s="1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22"/>
      <c r="B55" s="362"/>
      <c r="C55" s="394"/>
      <c r="D55" s="394"/>
      <c r="E55" s="395"/>
      <c r="F55" s="145"/>
      <c r="G55" s="145"/>
      <c r="H55" s="145"/>
      <c r="I55" s="145"/>
      <c r="J55" s="145"/>
      <c r="K55" s="145"/>
      <c r="L55" s="14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80"/>
      <c r="B56" s="159" t="s">
        <v>41</v>
      </c>
      <c r="C56" s="240"/>
      <c r="D56" s="77"/>
      <c r="E56" s="77"/>
      <c r="F56" s="214"/>
      <c r="G56" s="214"/>
      <c r="H56" s="77"/>
      <c r="I56" s="77"/>
      <c r="J56" s="214"/>
      <c r="K56" s="148"/>
      <c r="L56" s="17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60"/>
      <c r="B57" s="154"/>
      <c r="C57" s="388" t="s">
        <v>20</v>
      </c>
      <c r="D57" s="380"/>
      <c r="E57" s="380"/>
      <c r="F57" s="248"/>
      <c r="G57" s="157"/>
      <c r="H57" s="158"/>
      <c r="I57" s="155"/>
      <c r="J57" s="248"/>
      <c r="K57" s="176"/>
      <c r="L57" s="20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214"/>
      <c r="C58" s="396"/>
      <c r="D58" s="14"/>
      <c r="E58" s="14"/>
      <c r="F58" s="214"/>
      <c r="G58" s="86"/>
      <c r="H58" s="14"/>
      <c r="I58" s="88"/>
      <c r="J58" s="275"/>
      <c r="K58" s="214"/>
      <c r="L58" s="17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60"/>
      <c r="B59" s="161"/>
      <c r="C59" s="388" t="s">
        <v>21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2" s="427" customFormat="1" ht="15" customHeight="1">
      <c r="A60" s="122" t="s">
        <v>64</v>
      </c>
      <c r="C60" s="396"/>
      <c r="D60" s="14"/>
      <c r="E60" s="14"/>
      <c r="G60" s="86"/>
      <c r="H60" s="14"/>
      <c r="I60" s="88"/>
      <c r="J60" s="275"/>
      <c r="L60" s="179"/>
    </row>
    <row r="61" spans="1:24" s="55" customFormat="1" ht="15">
      <c r="A61" s="160"/>
      <c r="B61" s="161"/>
      <c r="C61" s="388" t="s">
        <v>58</v>
      </c>
      <c r="D61" s="380"/>
      <c r="E61" s="380"/>
      <c r="F61" s="248"/>
      <c r="G61" s="157"/>
      <c r="H61" s="158"/>
      <c r="I61" s="155"/>
      <c r="J61" s="248"/>
      <c r="K61" s="248"/>
      <c r="L61" s="25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22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2" s="427" customFormat="1" ht="15" customHeight="1">
      <c r="A64" s="122" t="s">
        <v>64</v>
      </c>
      <c r="C64" s="396"/>
      <c r="D64" s="14"/>
      <c r="E64" s="14"/>
      <c r="G64" s="86"/>
      <c r="H64" s="14"/>
      <c r="I64" s="88"/>
      <c r="J64" s="275"/>
      <c r="L64" s="179"/>
    </row>
    <row r="65" spans="1:24" ht="15" customHeight="1">
      <c r="A65" s="160"/>
      <c r="B65" s="161"/>
      <c r="C65" s="388" t="s">
        <v>51</v>
      </c>
      <c r="D65" s="380"/>
      <c r="E65" s="380"/>
      <c r="F65" s="248"/>
      <c r="G65" s="157"/>
      <c r="H65" s="158"/>
      <c r="I65" s="155"/>
      <c r="J65" s="248"/>
      <c r="K65" s="207"/>
      <c r="L65" s="18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214"/>
      <c r="C66" s="389"/>
      <c r="D66" s="381"/>
      <c r="E66" s="381"/>
      <c r="F66" s="86"/>
      <c r="G66" s="86"/>
      <c r="H66" s="14"/>
      <c r="I66" s="88"/>
      <c r="J66" s="113"/>
      <c r="K66" s="208"/>
      <c r="L66" s="19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35</v>
      </c>
      <c r="D67" s="380"/>
      <c r="E67" s="380"/>
      <c r="F67" s="248"/>
      <c r="G67" s="157"/>
      <c r="H67" s="158"/>
      <c r="I67" s="155"/>
      <c r="J67" s="248"/>
      <c r="K67" s="248"/>
      <c r="L67" s="18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13" s="55" customFormat="1" ht="15" customHeight="1">
      <c r="A68" s="122" t="s">
        <v>64</v>
      </c>
      <c r="B68" s="214"/>
      <c r="C68" s="389"/>
      <c r="D68" s="381"/>
      <c r="E68" s="381"/>
      <c r="F68" s="86"/>
      <c r="G68" s="86"/>
      <c r="H68" s="14"/>
      <c r="I68" s="88"/>
      <c r="J68" s="113"/>
      <c r="K68" s="283"/>
      <c r="L68" s="213"/>
      <c r="M68" s="143"/>
    </row>
    <row r="69" spans="1:24" s="55" customFormat="1" ht="15" customHeight="1">
      <c r="A69" s="160"/>
      <c r="B69" s="161"/>
      <c r="C69" s="388" t="s">
        <v>76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3" s="378" customFormat="1" ht="15" customHeight="1">
      <c r="A70" s="135" t="s">
        <v>64</v>
      </c>
      <c r="B70" s="217"/>
      <c r="C70" s="397"/>
      <c r="D70" s="381"/>
      <c r="E70" s="381"/>
      <c r="F70" s="276"/>
      <c r="H70" s="14"/>
      <c r="I70" s="275"/>
      <c r="J70" s="217"/>
      <c r="K70" s="217"/>
      <c r="L70" s="99"/>
      <c r="M70" s="257"/>
    </row>
    <row r="71" spans="1:24" ht="15" customHeight="1">
      <c r="A71" s="160"/>
      <c r="B71" s="161"/>
      <c r="C71" s="388" t="s">
        <v>36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15"/>
      <c r="C72" s="14"/>
      <c r="D72" s="398"/>
      <c r="E72" s="14"/>
      <c r="F72" s="86"/>
      <c r="G72" s="18"/>
      <c r="H72" s="14"/>
      <c r="I72" s="14"/>
      <c r="J72" s="214"/>
      <c r="K72" s="214"/>
      <c r="L72" s="10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37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22" t="s">
        <v>64</v>
      </c>
      <c r="B74" s="214"/>
      <c r="C74" s="77"/>
      <c r="D74" s="77"/>
      <c r="E74" s="392"/>
      <c r="F74" s="214"/>
      <c r="G74" s="214"/>
      <c r="H74" s="214"/>
      <c r="I74" s="214"/>
      <c r="J74" s="214"/>
      <c r="K74" s="214"/>
      <c r="L74" s="11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60"/>
      <c r="B75" s="161"/>
      <c r="C75" s="388" t="s">
        <v>38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22" t="s">
        <v>64</v>
      </c>
      <c r="B76" s="214"/>
      <c r="C76" s="77"/>
      <c r="D76" s="77"/>
      <c r="E76" s="392"/>
      <c r="F76" s="214"/>
      <c r="G76" s="214"/>
      <c r="H76" s="214"/>
      <c r="I76" s="214"/>
      <c r="J76" s="214"/>
      <c r="K76" s="214"/>
      <c r="L76" s="9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60"/>
      <c r="B77" s="161"/>
      <c r="C77" s="388" t="s">
        <v>23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2" s="427" customFormat="1" ht="15" customHeight="1">
      <c r="A78" s="122" t="s">
        <v>64</v>
      </c>
      <c r="C78" s="382"/>
      <c r="D78" s="382"/>
      <c r="E78" s="392"/>
      <c r="L78" s="94"/>
    </row>
    <row r="79" spans="1:24" ht="15" customHeight="1">
      <c r="A79" s="147"/>
      <c r="B79" s="107"/>
      <c r="C79" s="399"/>
      <c r="D79" s="399"/>
      <c r="E79" s="399"/>
      <c r="F79" s="205"/>
      <c r="G79" s="107"/>
      <c r="H79" s="107"/>
      <c r="I79" s="107"/>
      <c r="J79" s="107"/>
      <c r="K79" s="184"/>
      <c r="L79" s="18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3:24" ht="15" customHeight="1"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2:24" ht="15" customHeight="1"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2:24" ht="15" customHeight="1"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2:24" ht="15" customHeight="1"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2019-04-17T19:56:44Z</dcterms:modified>
  <cp:category/>
  <cp:version/>
  <cp:contentType/>
  <cp:contentStatus/>
</cp:coreProperties>
</file>