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'BULK'!$A$1:$K$104</definedName>
    <definedName name="_xlnm.Print_Area" localSheetId="0">'LINEUP'!$A$1:$K$124</definedName>
    <definedName name="_xlnm.Print_Area" localSheetId="3">'Partial Recap'!$A$1:$L$86</definedName>
  </definedNames>
  <calcPr fullCalcOnLoad="1"/>
</workbook>
</file>

<file path=xl/sharedStrings.xml><?xml version="1.0" encoding="utf-8"?>
<sst xmlns="http://schemas.openxmlformats.org/spreadsheetml/2006/main" count="566" uniqueCount="142">
  <si>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</si>
  <si>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</si>
  <si>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</si>
  <si>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</si>
  <si>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</si>
  <si>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</si>
  <si>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</si>
  <si>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</si>
  <si>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</si>
  <si>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</si>
  <si>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</si>
  <si>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</si>
  <si>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</si>
  <si>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</si>
  <si>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</si>
  <si>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</si>
  <si>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</si>
  <si>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</si>
  <si>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</si>
  <si>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</si>
  <si>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</si>
  <si>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</si>
  <si>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</si>
  <si>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</si>
  <si>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</si>
  <si>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</si>
  <si>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</si>
  <si>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</si>
  <si>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</si>
  <si>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</si>
  <si>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</si>
  <si>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</si>
  <si>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</si>
  <si>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</si>
  <si>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</si>
  <si>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</si>
  <si>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</si>
  <si>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</si>
  <si>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</si>
  <si>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</si>
  <si>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</si>
  <si>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</si>
  <si>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</si>
  <si>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</si>
  <si>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</si>
  <si>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</si>
  <si>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</si>
  <si>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</si>
  <si>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</si>
  <si>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</si>
  <si>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</si>
  <si>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</si>
  <si>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</si>
  <si>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</si>
  <si>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</si>
  <si>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</si>
  <si>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</si>
  <si>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</si>
  <si>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</si>
  <si>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</si>
  <si>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</si>
  <si>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</si>
  <si>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</si>
  <si>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</si>
  <si>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</si>
  <si>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</si>
  <si>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</si>
  <si>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</si>
  <si>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</si>
  <si>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</si>
  <si>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</si>
  <si>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</si>
  <si>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</si>
  <si>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</si>
  <si>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</si>
  <si>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</si>
  <si>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</si>
  <si>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</si>
  <si>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</si>
  <si>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</si>
  <si>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</si>
  <si>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</si>
  <si>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</si>
  <si>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</si>
  <si>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CHITTAGONG, BANGLADESH</t>
  </si>
  <si>
    <t>NOM UK</t>
  </si>
  <si>
    <t>© 2019 Williams Servicos Maritimos Ltda, Brazil</t>
  </si>
  <si>
    <t>GLOVIS MAINE</t>
  </si>
  <si>
    <t>PAXI</t>
  </si>
  <si>
    <t>BASEL ATHENA</t>
  </si>
  <si>
    <t>BEJAIA, ALGERIA</t>
  </si>
  <si>
    <t>MIDSTAR</t>
  </si>
  <si>
    <t>L. DREYFUS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</si>
  <si>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</si>
  <si>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</si>
  <si>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</si>
  <si>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</si>
  <si>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</si>
  <si>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</si>
  <si>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</si>
  <si>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</si>
  <si>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</si>
  <si>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</si>
  <si>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</si>
  <si>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</si>
  <si>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</si>
  <si>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PACIFIC TAMARITA</t>
  </si>
  <si>
    <t>SBI THALIA</t>
  </si>
  <si>
    <t>WEST AFRICA</t>
  </si>
  <si>
    <t>UNION BIEVENIDO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</si>
  <si>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</si>
  <si>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</si>
  <si>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</si>
  <si>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</si>
  <si>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</si>
  <si>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</si>
  <si>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</si>
  <si>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</si>
  <si>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FEBRUARY 2019</t>
  </si>
  <si>
    <t>SOLAR</t>
  </si>
  <si>
    <t>SALEEF, YEMEN</t>
  </si>
  <si>
    <t>OLYMPIC PIONEER</t>
  </si>
  <si>
    <t>SIFNOS</t>
  </si>
  <si>
    <t>SILVER LAKE</t>
  </si>
  <si>
    <t>MARYLISA V</t>
  </si>
  <si>
    <t>DREYFUS</t>
  </si>
  <si>
    <t>APEX</t>
  </si>
  <si>
    <t>SUGAR LINE UP edition 20.02.2019</t>
  </si>
  <si>
    <t>WILLIAMS BRAZIL SUGAR LINE UP EDITION 20.02.2019</t>
  </si>
  <si>
    <t>GANT FLAIR</t>
  </si>
  <si>
    <t>YEMEN</t>
  </si>
  <si>
    <t>SHAKESPEARE BAY</t>
  </si>
  <si>
    <t>TUNISIA</t>
  </si>
  <si>
    <t>VERUDA</t>
  </si>
  <si>
    <t>SAUDI ARABIA</t>
  </si>
  <si>
    <t>WESTERN LONDON</t>
  </si>
  <si>
    <t>INOI</t>
  </si>
  <si>
    <t>FLORINDA I</t>
  </si>
  <si>
    <t>NOVO MESTO</t>
  </si>
  <si>
    <t xml:space="preserve">GREAT RICH </t>
  </si>
  <si>
    <t>LAGOS, NIGERIA</t>
  </si>
  <si>
    <t>CHINA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</si>
</sst>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LINEUP!$A$110:$A$113</c:f>
              <c:strCache/>
            </c:strRef>
          </c:cat>
          <c:val>
            <c:numRef>
              <c:f>LINEUP!$B$110:$B$113</c:f>
              <c:numCache/>
            </c:numRef>
          </c:val>
          <c:shape val="cylinder"/>
        </c:ser>
        <c:overlap val="100"/>
        <c:shape val="cylinder"/>
        <c:axId val="24568148"/>
        <c:axId val="19786741"/>
      </c:bar3D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LINEUP!$A$93:$A$97</c:f>
              <c:strCache/>
            </c:strRef>
          </c:cat>
          <c:val>
            <c:numRef>
              <c:f>LINEUP!$B$93:$B$97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43862942"/>
        <c:axId val="59222159"/>
      </c:bar3D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629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BULK!$A$84:$A$87</c:f>
              <c:strCache/>
            </c:strRef>
          </c:cat>
          <c:val>
            <c:numRef>
              <c:f>BULK!$B$84:$B$87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108</xdr:row>
      <xdr:rowOff>19050</xdr:rowOff>
    </xdr:from>
    <xdr:to>
      <xdr:col>10</xdr:col>
      <xdr:colOff>104775</xdr:colOff>
      <xdr:row>123</xdr:row>
      <xdr:rowOff>19050</xdr:rowOff>
    </xdr:to>
    <xdr:graphicFrame>
      <xdr:nvGraphicFramePr>
        <xdr:cNvPr id="2" name="Gráfico 7"/>
        <xdr:cNvGraphicFramePr/>
      </xdr:nvGraphicFramePr>
      <xdr:xfrm>
        <a:off x="2409825" y="218027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90</xdr:row>
      <xdr:rowOff>38100</xdr:rowOff>
    </xdr:from>
    <xdr:to>
      <xdr:col>10</xdr:col>
      <xdr:colOff>133350</xdr:colOff>
      <xdr:row>106</xdr:row>
      <xdr:rowOff>123825</xdr:rowOff>
    </xdr:to>
    <xdr:graphicFrame>
      <xdr:nvGraphicFramePr>
        <xdr:cNvPr id="3" name="Gráfico 6"/>
        <xdr:cNvGraphicFramePr/>
      </xdr:nvGraphicFramePr>
      <xdr:xfrm>
        <a:off x="2428875" y="183927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398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830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81</xdr:row>
      <xdr:rowOff>171450</xdr:rowOff>
    </xdr:from>
    <xdr:to>
      <xdr:col>9</xdr:col>
      <xdr:colOff>419100</xdr:colOff>
      <xdr:row>96</xdr:row>
      <xdr:rowOff>161925</xdr:rowOff>
    </xdr:to>
    <xdr:graphicFrame>
      <xdr:nvGraphicFramePr>
        <xdr:cNvPr id="2" name="Gráfico 13"/>
        <xdr:cNvGraphicFramePr/>
      </xdr:nvGraphicFramePr>
      <xdr:xfrm>
        <a:off x="2590800" y="166973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showGridLines="0" tabSelected="1" zoomScaleSheetLayoutView="80" workbookViewId="0" topLeftCell="A1">
      <selection activeCell="G12" sqref="G12"/>
    </sheetView>
  </sheetViews>
  <sheetFormatPr defaultColWidth="17.28125" defaultRowHeight="15"/>
  <cols>
    <col min="1" max="1" width="17.28125" style="383" customWidth="1"/>
    <col min="2" max="2" width="12.00390625" style="235" customWidth="1"/>
    <col min="3" max="4" width="7.00390625" style="235" customWidth="1"/>
    <col min="5" max="5" width="7.28125" style="235" customWidth="1"/>
    <col min="6" max="6" width="12.57421875" style="235" bestFit="1" customWidth="1"/>
    <col min="7" max="7" width="13.421875" style="235" customWidth="1"/>
    <col min="8" max="8" width="9.421875" style="235" customWidth="1"/>
    <col min="9" max="9" width="31.57421875" style="235" customWidth="1"/>
    <col min="10" max="10" width="14.8515625" style="235" bestFit="1" customWidth="1"/>
    <col min="11" max="11" width="7.8515625" style="235" bestFit="1" customWidth="1"/>
    <col min="12" max="12" width="11.421875" style="297" customWidth="1"/>
    <col min="13" max="16384" width="17.28125" style="235" customWidth="1"/>
  </cols>
  <sheetData>
    <row r="1" spans="1:13" ht="47.25">
      <c r="A1" s="232"/>
      <c r="B1" s="233"/>
      <c r="C1" s="437" t="s">
        <v>61</v>
      </c>
      <c r="D1" s="437"/>
      <c r="E1" s="437"/>
      <c r="F1" s="437"/>
      <c r="G1" s="437"/>
      <c r="H1" s="437"/>
      <c r="I1" s="437"/>
      <c r="J1" s="437"/>
      <c r="K1" s="438"/>
      <c r="L1" s="424"/>
      <c r="M1" s="234"/>
    </row>
    <row r="2" spans="1:13" ht="26.25">
      <c r="A2" s="236"/>
      <c r="B2" s="237"/>
      <c r="C2" s="439" t="s">
        <v>127</v>
      </c>
      <c r="D2" s="440"/>
      <c r="E2" s="440"/>
      <c r="F2" s="440"/>
      <c r="G2" s="440"/>
      <c r="H2" s="440"/>
      <c r="I2" s="440"/>
      <c r="J2" s="440"/>
      <c r="K2" s="441"/>
      <c r="L2" s="424"/>
      <c r="M2" s="234"/>
    </row>
    <row r="3" spans="1:13" ht="15">
      <c r="A3" s="236"/>
      <c r="B3" s="237"/>
      <c r="C3" s="442" t="s">
        <v>86</v>
      </c>
      <c r="D3" s="443"/>
      <c r="E3" s="443"/>
      <c r="F3" s="443"/>
      <c r="G3" s="443"/>
      <c r="H3" s="443"/>
      <c r="I3" s="443"/>
      <c r="J3" s="443"/>
      <c r="K3" s="444"/>
      <c r="L3" s="424"/>
      <c r="M3" s="234"/>
    </row>
    <row r="4" spans="1:13" ht="34.5">
      <c r="A4" s="236"/>
      <c r="B4" s="237"/>
      <c r="C4" s="238"/>
      <c r="D4" s="239"/>
      <c r="E4" s="239"/>
      <c r="F4" s="240"/>
      <c r="G4" s="241"/>
      <c r="H4" s="242"/>
      <c r="I4" s="237"/>
      <c r="J4" s="237"/>
      <c r="K4" s="243"/>
      <c r="L4" s="424"/>
      <c r="M4" s="234"/>
    </row>
    <row r="5" spans="1:13" ht="18">
      <c r="A5" s="236"/>
      <c r="B5" s="237"/>
      <c r="C5" s="237"/>
      <c r="D5" s="237"/>
      <c r="E5" s="244"/>
      <c r="F5" s="237"/>
      <c r="G5" s="245"/>
      <c r="H5" s="242"/>
      <c r="I5" s="237"/>
      <c r="J5" s="237"/>
      <c r="K5" s="243"/>
      <c r="L5" s="424"/>
      <c r="M5" s="234"/>
    </row>
    <row r="6" spans="1:13" ht="15">
      <c r="A6" s="166" t="s">
        <v>0</v>
      </c>
      <c r="B6" s="247"/>
      <c r="C6" s="168" t="s">
        <v>1</v>
      </c>
      <c r="D6" s="168" t="s">
        <v>2</v>
      </c>
      <c r="E6" s="248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49"/>
      <c r="L6" s="424"/>
      <c r="M6" s="234"/>
    </row>
    <row r="7" spans="1:13" ht="15">
      <c r="A7" s="250"/>
      <c r="B7" s="251"/>
      <c r="C7" s="251"/>
      <c r="D7" s="251"/>
      <c r="E7" s="251"/>
      <c r="F7" s="251"/>
      <c r="G7" s="251"/>
      <c r="H7" s="252"/>
      <c r="I7" s="252"/>
      <c r="J7" s="251"/>
      <c r="K7" s="253"/>
      <c r="L7" s="425"/>
      <c r="M7" s="234"/>
    </row>
    <row r="8" spans="1:13" ht="15">
      <c r="A8" s="255"/>
      <c r="B8" s="256" t="s">
        <v>45</v>
      </c>
      <c r="C8" s="257"/>
      <c r="D8" s="384"/>
      <c r="E8" s="384"/>
      <c r="F8" s="384"/>
      <c r="G8" s="384"/>
      <c r="H8" s="259"/>
      <c r="I8" s="259"/>
      <c r="J8" s="384"/>
      <c r="K8" s="385"/>
      <c r="L8" s="425"/>
      <c r="M8" s="261"/>
    </row>
    <row r="9" spans="1:14" ht="15">
      <c r="A9" s="262"/>
      <c r="B9" s="263"/>
      <c r="C9" s="264" t="s">
        <v>73</v>
      </c>
      <c r="D9" s="265"/>
      <c r="E9" s="265"/>
      <c r="F9" s="265"/>
      <c r="G9" s="266" t="s">
        <v>57</v>
      </c>
      <c r="H9" s="276" t="s">
        <v>64</v>
      </c>
      <c r="I9" s="171" t="s">
        <v>56</v>
      </c>
      <c r="J9" s="265"/>
      <c r="K9" s="268" t="s">
        <v>44</v>
      </c>
      <c r="L9" s="425"/>
      <c r="M9" s="261"/>
      <c r="N9" s="254"/>
    </row>
    <row r="10" spans="1:13" s="278" customFormat="1" ht="15.75" customHeight="1">
      <c r="A10" s="277" t="s">
        <v>64</v>
      </c>
      <c r="B10" s="280"/>
      <c r="C10" s="269"/>
      <c r="D10" s="156"/>
      <c r="E10" s="156"/>
      <c r="F10" s="426"/>
      <c r="G10" s="271"/>
      <c r="H10" s="57"/>
      <c r="I10" s="57"/>
      <c r="J10" s="57"/>
      <c r="K10" s="427"/>
      <c r="L10" s="297"/>
      <c r="M10" s="327"/>
    </row>
    <row r="11" spans="1:13" ht="15">
      <c r="A11" s="262"/>
      <c r="B11" s="275"/>
      <c r="C11" s="264" t="s">
        <v>59</v>
      </c>
      <c r="D11" s="265"/>
      <c r="E11" s="265"/>
      <c r="F11" s="265"/>
      <c r="G11" s="266" t="s">
        <v>57</v>
      </c>
      <c r="H11" s="276" t="s">
        <v>64</v>
      </c>
      <c r="I11" s="264" t="s">
        <v>56</v>
      </c>
      <c r="J11" s="265"/>
      <c r="K11" s="268"/>
      <c r="L11" s="425"/>
      <c r="M11" s="274"/>
    </row>
    <row r="12" spans="1:13" s="278" customFormat="1" ht="15.75" customHeight="1">
      <c r="A12" s="277" t="s">
        <v>64</v>
      </c>
      <c r="B12" s="280"/>
      <c r="C12" s="269"/>
      <c r="D12" s="156"/>
      <c r="E12" s="156"/>
      <c r="F12" s="433"/>
      <c r="G12" s="271"/>
      <c r="H12" s="57"/>
      <c r="I12" s="57"/>
      <c r="J12" s="57"/>
      <c r="K12" s="434"/>
      <c r="L12" s="297"/>
      <c r="M12" s="327"/>
    </row>
    <row r="13" spans="1:13" ht="15">
      <c r="A13" s="277"/>
      <c r="B13" s="234"/>
      <c r="C13" s="234"/>
      <c r="D13" s="234"/>
      <c r="E13" s="234"/>
      <c r="F13" s="234"/>
      <c r="G13" s="234"/>
      <c r="H13" s="234"/>
      <c r="I13" s="234"/>
      <c r="J13" s="234"/>
      <c r="K13" s="399"/>
      <c r="M13" s="274"/>
    </row>
    <row r="14" spans="1:13" ht="13.5" customHeight="1">
      <c r="A14" s="282"/>
      <c r="B14" s="384"/>
      <c r="C14" s="386" t="s">
        <v>10</v>
      </c>
      <c r="D14" s="387"/>
      <c r="E14" s="387"/>
      <c r="F14" s="285">
        <f>SUM(F10:F13)</f>
        <v>0</v>
      </c>
      <c r="G14" s="286">
        <f>SUM(G10:G13)</f>
        <v>0</v>
      </c>
      <c r="H14" s="384"/>
      <c r="I14" s="384"/>
      <c r="J14" s="384"/>
      <c r="K14" s="385"/>
      <c r="L14" s="425"/>
      <c r="M14" s="261"/>
    </row>
    <row r="15" spans="1:13" ht="13.5" customHeight="1">
      <c r="A15" s="255"/>
      <c r="B15" s="287"/>
      <c r="C15" s="288"/>
      <c r="D15" s="289"/>
      <c r="E15" s="289"/>
      <c r="F15" s="290"/>
      <c r="G15" s="291"/>
      <c r="H15" s="292"/>
      <c r="I15" s="292"/>
      <c r="J15" s="292"/>
      <c r="K15" s="385"/>
      <c r="M15" s="261"/>
    </row>
    <row r="16" spans="1:13" ht="13.5" customHeight="1">
      <c r="A16" s="255"/>
      <c r="B16" s="256" t="s">
        <v>55</v>
      </c>
      <c r="C16" s="257"/>
      <c r="D16" s="384"/>
      <c r="E16" s="384"/>
      <c r="F16" s="384"/>
      <c r="G16" s="384"/>
      <c r="H16" s="259"/>
      <c r="I16" s="259"/>
      <c r="J16" s="384"/>
      <c r="K16" s="385"/>
      <c r="M16" s="261"/>
    </row>
    <row r="17" spans="1:13" ht="14.25" customHeight="1">
      <c r="A17" s="262"/>
      <c r="B17" s="263"/>
      <c r="C17" s="264" t="s">
        <v>50</v>
      </c>
      <c r="D17" s="265"/>
      <c r="E17" s="265"/>
      <c r="F17" s="265"/>
      <c r="G17" s="266" t="s">
        <v>57</v>
      </c>
      <c r="H17" s="267">
        <f>MEDIAN(L18:L18)</f>
        <v>0</v>
      </c>
      <c r="I17" s="264" t="s">
        <v>56</v>
      </c>
      <c r="J17" s="265"/>
      <c r="K17" s="268"/>
      <c r="L17" s="425"/>
      <c r="M17" s="261"/>
    </row>
    <row r="18" spans="1:13" s="278" customFormat="1" ht="15.75" customHeight="1">
      <c r="A18" s="164" t="s">
        <v>88</v>
      </c>
      <c r="B18" s="280"/>
      <c r="C18" s="269">
        <v>43506</v>
      </c>
      <c r="D18" s="156">
        <v>43506</v>
      </c>
      <c r="E18" s="156">
        <v>43516</v>
      </c>
      <c r="F18" s="271">
        <v>13000000</v>
      </c>
      <c r="G18" s="271"/>
      <c r="H18" s="57" t="s">
        <v>82</v>
      </c>
      <c r="I18" s="57" t="s">
        <v>108</v>
      </c>
      <c r="J18" s="57" t="s">
        <v>80</v>
      </c>
      <c r="K18" s="434"/>
      <c r="L18" s="297">
        <f>DAYS360(C18,D18)</f>
        <v>0</v>
      </c>
      <c r="M18" s="327"/>
    </row>
    <row r="19" spans="1:13" s="278" customFormat="1" ht="15.75" customHeight="1">
      <c r="A19" s="164" t="s">
        <v>129</v>
      </c>
      <c r="B19" s="280"/>
      <c r="C19" s="269">
        <v>43524</v>
      </c>
      <c r="D19" s="156" t="s">
        <v>80</v>
      </c>
      <c r="E19" s="156" t="s">
        <v>80</v>
      </c>
      <c r="F19" s="271">
        <v>24550000</v>
      </c>
      <c r="G19" s="271"/>
      <c r="H19" s="57" t="s">
        <v>82</v>
      </c>
      <c r="I19" s="57" t="s">
        <v>11</v>
      </c>
      <c r="J19" s="57" t="s">
        <v>80</v>
      </c>
      <c r="K19" s="434"/>
      <c r="L19" s="297"/>
      <c r="M19" s="327"/>
    </row>
    <row r="20" spans="1:13" ht="13.5" customHeight="1">
      <c r="A20" s="89"/>
      <c r="B20" s="280"/>
      <c r="C20" s="269"/>
      <c r="D20" s="270"/>
      <c r="E20" s="156"/>
      <c r="G20" s="271"/>
      <c r="H20" s="57"/>
      <c r="I20" s="57"/>
      <c r="J20" s="57"/>
      <c r="K20" s="398"/>
      <c r="L20" s="425"/>
      <c r="M20" s="261"/>
    </row>
    <row r="21" spans="1:13" ht="13.5" customHeight="1">
      <c r="A21" s="282"/>
      <c r="B21" s="384"/>
      <c r="C21" s="386" t="s">
        <v>10</v>
      </c>
      <c r="D21" s="387"/>
      <c r="E21" s="387"/>
      <c r="F21" s="285">
        <f>SUM(F18:F20)</f>
        <v>37550000</v>
      </c>
      <c r="G21" s="286">
        <f>SUM(G18:G20)</f>
        <v>0</v>
      </c>
      <c r="H21" s="384"/>
      <c r="I21" s="384"/>
      <c r="J21" s="384"/>
      <c r="K21" s="385"/>
      <c r="L21" s="425"/>
      <c r="M21" s="261"/>
    </row>
    <row r="22" spans="1:13" ht="13.5" customHeight="1">
      <c r="A22" s="282"/>
      <c r="B22" s="384"/>
      <c r="C22" s="294"/>
      <c r="D22" s="401"/>
      <c r="E22" s="295"/>
      <c r="F22" s="296"/>
      <c r="G22" s="296"/>
      <c r="H22" s="384"/>
      <c r="I22" s="259"/>
      <c r="J22" s="384"/>
      <c r="K22" s="385"/>
      <c r="L22" s="425"/>
      <c r="M22" s="261"/>
    </row>
    <row r="23" spans="1:13" s="278" customFormat="1" ht="13.5" customHeight="1">
      <c r="A23" s="255"/>
      <c r="B23" s="256" t="s">
        <v>46</v>
      </c>
      <c r="C23" s="257"/>
      <c r="D23" s="234"/>
      <c r="E23" s="234"/>
      <c r="F23" s="234"/>
      <c r="G23" s="234"/>
      <c r="H23" s="259"/>
      <c r="J23" s="384"/>
      <c r="K23" s="385"/>
      <c r="L23" s="297"/>
      <c r="M23" s="279"/>
    </row>
    <row r="24" spans="1:13" s="278" customFormat="1" ht="13.5" customHeight="1">
      <c r="A24" s="262"/>
      <c r="B24" s="263"/>
      <c r="C24" s="264" t="s">
        <v>73</v>
      </c>
      <c r="D24" s="265"/>
      <c r="E24" s="265"/>
      <c r="F24" s="265"/>
      <c r="G24" s="266" t="s">
        <v>57</v>
      </c>
      <c r="H24" s="267">
        <f>MEDIAN(L25:L25)</f>
        <v>0</v>
      </c>
      <c r="I24" s="171" t="s">
        <v>56</v>
      </c>
      <c r="J24" s="265"/>
      <c r="K24" s="268"/>
      <c r="L24" s="297"/>
      <c r="M24" s="279"/>
    </row>
    <row r="25" spans="1:13" s="278" customFormat="1" ht="15.75" customHeight="1">
      <c r="A25" s="164" t="s">
        <v>131</v>
      </c>
      <c r="B25" s="280"/>
      <c r="C25" s="269">
        <v>43518</v>
      </c>
      <c r="D25" s="156">
        <v>43518</v>
      </c>
      <c r="E25" s="156">
        <v>43520</v>
      </c>
      <c r="G25" s="271">
        <v>26600000</v>
      </c>
      <c r="H25" s="57" t="s">
        <v>9</v>
      </c>
      <c r="I25" s="57" t="s">
        <v>132</v>
      </c>
      <c r="J25" s="57" t="s">
        <v>81</v>
      </c>
      <c r="K25" s="435"/>
      <c r="L25" s="297">
        <f>DAYS360(C25,D25)</f>
        <v>0</v>
      </c>
      <c r="M25" s="327"/>
    </row>
    <row r="26" spans="1:13" ht="15">
      <c r="A26" s="262"/>
      <c r="B26" s="275"/>
      <c r="C26" s="264" t="s">
        <v>50</v>
      </c>
      <c r="D26" s="265"/>
      <c r="E26" s="265"/>
      <c r="F26" s="265"/>
      <c r="G26" s="266" t="s">
        <v>57</v>
      </c>
      <c r="H26" s="276" t="s">
        <v>64</v>
      </c>
      <c r="I26" s="264" t="s">
        <v>56</v>
      </c>
      <c r="J26" s="265"/>
      <c r="K26" s="268"/>
      <c r="L26" s="425"/>
      <c r="M26" s="261"/>
    </row>
    <row r="27" spans="1:13" ht="15">
      <c r="A27" s="277" t="s">
        <v>64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98"/>
      <c r="M27" s="261"/>
    </row>
    <row r="28" spans="1:13" ht="15">
      <c r="A28" s="282"/>
      <c r="B28" s="384"/>
      <c r="C28" s="386" t="s">
        <v>10</v>
      </c>
      <c r="D28" s="387"/>
      <c r="E28" s="387"/>
      <c r="F28" s="285">
        <f>SUM(F24:F26)</f>
        <v>0</v>
      </c>
      <c r="G28" s="286">
        <f>SUM(G25:G27)</f>
        <v>26600000</v>
      </c>
      <c r="H28" s="384"/>
      <c r="I28" s="384"/>
      <c r="J28" s="384"/>
      <c r="K28" s="385"/>
      <c r="L28" s="425"/>
      <c r="M28" s="261"/>
    </row>
    <row r="29" spans="1:13" ht="15">
      <c r="A29" s="282"/>
      <c r="B29" s="384"/>
      <c r="C29" s="294"/>
      <c r="D29" s="295"/>
      <c r="E29" s="295"/>
      <c r="F29" s="296"/>
      <c r="G29" s="296"/>
      <c r="H29" s="384"/>
      <c r="I29" s="384"/>
      <c r="J29" s="384"/>
      <c r="K29" s="385"/>
      <c r="L29" s="425"/>
      <c r="M29" s="261"/>
    </row>
    <row r="30" spans="1:13" ht="15">
      <c r="A30" s="301"/>
      <c r="B30" s="256" t="s">
        <v>48</v>
      </c>
      <c r="C30" s="257"/>
      <c r="D30" s="384"/>
      <c r="E30" s="234"/>
      <c r="F30" s="302"/>
      <c r="G30" s="302"/>
      <c r="H30" s="259"/>
      <c r="I30" s="259"/>
      <c r="J30" s="259"/>
      <c r="K30" s="303"/>
      <c r="L30" s="425"/>
      <c r="M30" s="261"/>
    </row>
    <row r="31" spans="1:13" ht="15">
      <c r="A31" s="262"/>
      <c r="B31" s="263"/>
      <c r="C31" s="264" t="s">
        <v>50</v>
      </c>
      <c r="D31" s="265"/>
      <c r="E31" s="265"/>
      <c r="F31" s="265"/>
      <c r="G31" s="266" t="s">
        <v>57</v>
      </c>
      <c r="H31" s="266" t="s">
        <v>64</v>
      </c>
      <c r="I31" s="264" t="s">
        <v>56</v>
      </c>
      <c r="J31" s="265"/>
      <c r="K31" s="268"/>
      <c r="M31" s="274"/>
    </row>
    <row r="32" spans="1:13" ht="15">
      <c r="A32" s="277" t="s">
        <v>64</v>
      </c>
      <c r="B32" s="304"/>
      <c r="C32" s="305"/>
      <c r="D32" s="306"/>
      <c r="E32" s="307"/>
      <c r="F32" s="308"/>
      <c r="G32" s="309"/>
      <c r="H32" s="310"/>
      <c r="I32" s="310"/>
      <c r="J32" s="310"/>
      <c r="K32" s="298"/>
      <c r="M32" s="274"/>
    </row>
    <row r="33" spans="1:13" ht="15">
      <c r="A33" s="277"/>
      <c r="B33" s="304"/>
      <c r="C33" s="305"/>
      <c r="D33" s="306"/>
      <c r="E33" s="307"/>
      <c r="F33" s="308"/>
      <c r="G33" s="309"/>
      <c r="H33" s="310"/>
      <c r="I33" s="310"/>
      <c r="J33" s="310"/>
      <c r="K33" s="298"/>
      <c r="M33" s="274"/>
    </row>
    <row r="34" spans="1:13" ht="15">
      <c r="A34" s="311"/>
      <c r="B34" s="287"/>
      <c r="C34" s="386" t="s">
        <v>10</v>
      </c>
      <c r="D34" s="387"/>
      <c r="E34" s="387"/>
      <c r="F34" s="285">
        <f>SUM(F32)</f>
        <v>0</v>
      </c>
      <c r="G34" s="286">
        <v>0</v>
      </c>
      <c r="H34" s="287"/>
      <c r="I34" s="287"/>
      <c r="J34" s="287"/>
      <c r="K34" s="385"/>
      <c r="M34" s="274"/>
    </row>
    <row r="35" spans="1:13" ht="15">
      <c r="A35" s="312" t="s">
        <v>16</v>
      </c>
      <c r="B35" s="313"/>
      <c r="C35" s="314"/>
      <c r="D35" s="314"/>
      <c r="E35" s="314"/>
      <c r="F35" s="313"/>
      <c r="G35" s="315"/>
      <c r="H35" s="316"/>
      <c r="I35" s="316"/>
      <c r="J35" s="314"/>
      <c r="K35" s="317" t="s">
        <v>16</v>
      </c>
      <c r="M35" s="274"/>
    </row>
    <row r="36" spans="1:13" ht="15">
      <c r="A36" s="318"/>
      <c r="B36" s="251"/>
      <c r="C36" s="319"/>
      <c r="D36" s="319"/>
      <c r="E36" s="320" t="s">
        <v>128</v>
      </c>
      <c r="F36" s="251"/>
      <c r="G36" s="321"/>
      <c r="H36" s="322"/>
      <c r="I36" s="322"/>
      <c r="J36" s="319"/>
      <c r="K36" s="323"/>
      <c r="M36" s="274"/>
    </row>
    <row r="37" spans="1:13" s="278" customFormat="1" ht="15">
      <c r="A37" s="324"/>
      <c r="B37" s="256" t="s">
        <v>12</v>
      </c>
      <c r="C37" s="257"/>
      <c r="D37" s="295"/>
      <c r="E37" s="295"/>
      <c r="F37" s="296"/>
      <c r="G37" s="325"/>
      <c r="H37" s="326"/>
      <c r="I37" s="326"/>
      <c r="J37" s="326"/>
      <c r="K37" s="260"/>
      <c r="L37" s="297"/>
      <c r="M37" s="327"/>
    </row>
    <row r="38" spans="1:13" s="278" customFormat="1" ht="15">
      <c r="A38" s="262"/>
      <c r="B38" s="263"/>
      <c r="C38" s="264" t="s">
        <v>13</v>
      </c>
      <c r="D38" s="265"/>
      <c r="E38" s="265"/>
      <c r="F38" s="265"/>
      <c r="G38" s="173" t="s">
        <v>57</v>
      </c>
      <c r="H38" s="267">
        <f>MEDIAN(L39:L40)</f>
        <v>8.5</v>
      </c>
      <c r="I38" s="264" t="s">
        <v>56</v>
      </c>
      <c r="J38" s="265"/>
      <c r="K38" s="268"/>
      <c r="L38" s="297"/>
      <c r="M38" s="327"/>
    </row>
    <row r="39" spans="1:13" s="278" customFormat="1" ht="15.75" customHeight="1">
      <c r="A39" s="164" t="s">
        <v>105</v>
      </c>
      <c r="B39" s="280"/>
      <c r="C39" s="269">
        <v>43499</v>
      </c>
      <c r="D39" s="156">
        <v>43515</v>
      </c>
      <c r="E39" s="156">
        <v>43516</v>
      </c>
      <c r="G39" s="271">
        <v>40000000</v>
      </c>
      <c r="H39" s="57" t="s">
        <v>9</v>
      </c>
      <c r="I39" s="57" t="s">
        <v>111</v>
      </c>
      <c r="J39" s="57" t="s">
        <v>85</v>
      </c>
      <c r="K39" s="436"/>
      <c r="L39" s="297">
        <f>DAYS360(C39,D39)</f>
        <v>16</v>
      </c>
      <c r="M39" s="327"/>
    </row>
    <row r="40" spans="1:13" s="278" customFormat="1" ht="15.75" customHeight="1">
      <c r="A40" s="164" t="s">
        <v>133</v>
      </c>
      <c r="B40" s="280"/>
      <c r="C40" s="269">
        <v>43517</v>
      </c>
      <c r="D40" s="156">
        <v>43518</v>
      </c>
      <c r="E40" s="156">
        <v>43519</v>
      </c>
      <c r="G40" s="271">
        <v>28500000</v>
      </c>
      <c r="H40" s="57" t="s">
        <v>9</v>
      </c>
      <c r="I40" s="57" t="s">
        <v>134</v>
      </c>
      <c r="J40" s="57" t="s">
        <v>66</v>
      </c>
      <c r="K40" s="436"/>
      <c r="L40" s="297">
        <f>DAYS360(C40,D40)</f>
        <v>1</v>
      </c>
      <c r="M40" s="327"/>
    </row>
    <row r="41" spans="1:13" ht="15">
      <c r="A41" s="262"/>
      <c r="B41" s="275"/>
      <c r="C41" s="264" t="s">
        <v>43</v>
      </c>
      <c r="D41" s="329"/>
      <c r="E41" s="265"/>
      <c r="F41" s="265"/>
      <c r="G41" s="266" t="s">
        <v>57</v>
      </c>
      <c r="H41" s="267">
        <f>MEDIAN(L42:L49)</f>
        <v>3.5</v>
      </c>
      <c r="I41" s="264" t="s">
        <v>56</v>
      </c>
      <c r="J41" s="265"/>
      <c r="K41" s="268"/>
      <c r="M41" s="274"/>
    </row>
    <row r="42" spans="1:13" s="278" customFormat="1" ht="15.75" customHeight="1">
      <c r="A42" s="164" t="s">
        <v>123</v>
      </c>
      <c r="B42" s="280"/>
      <c r="C42" s="269">
        <v>43514</v>
      </c>
      <c r="D42" s="156">
        <v>43516</v>
      </c>
      <c r="E42" s="156">
        <v>43517</v>
      </c>
      <c r="G42" s="271">
        <v>32000000</v>
      </c>
      <c r="H42" s="57" t="s">
        <v>9</v>
      </c>
      <c r="I42" s="57" t="s">
        <v>11</v>
      </c>
      <c r="J42" s="57" t="s">
        <v>15</v>
      </c>
      <c r="K42" s="436"/>
      <c r="L42" s="297">
        <f>DAYS360(C42,D42)</f>
        <v>2</v>
      </c>
      <c r="M42" s="327"/>
    </row>
    <row r="43" spans="1:13" s="278" customFormat="1" ht="15.75" customHeight="1">
      <c r="A43" s="164" t="s">
        <v>135</v>
      </c>
      <c r="B43" s="280"/>
      <c r="C43" s="269">
        <v>43514</v>
      </c>
      <c r="D43" s="156">
        <v>43517</v>
      </c>
      <c r="E43" s="156">
        <v>43518</v>
      </c>
      <c r="G43" s="271">
        <v>33000000</v>
      </c>
      <c r="H43" s="57" t="s">
        <v>9</v>
      </c>
      <c r="I43" s="57" t="s">
        <v>140</v>
      </c>
      <c r="J43" s="57" t="s">
        <v>15</v>
      </c>
      <c r="K43" s="436"/>
      <c r="L43" s="297">
        <f aca="true" t="shared" si="0" ref="L43:L49">DAYS360(C43,D43)</f>
        <v>3</v>
      </c>
      <c r="M43" s="327"/>
    </row>
    <row r="44" spans="1:13" s="278" customFormat="1" ht="15.75" customHeight="1">
      <c r="A44" s="164" t="s">
        <v>136</v>
      </c>
      <c r="B44" s="280"/>
      <c r="C44" s="269">
        <v>43516</v>
      </c>
      <c r="D44" s="156">
        <v>43518</v>
      </c>
      <c r="E44" s="156">
        <v>43519</v>
      </c>
      <c r="G44" s="271">
        <v>31500000</v>
      </c>
      <c r="H44" s="57" t="s">
        <v>9</v>
      </c>
      <c r="I44" s="57" t="s">
        <v>11</v>
      </c>
      <c r="J44" s="57" t="s">
        <v>125</v>
      </c>
      <c r="K44" s="436"/>
      <c r="L44" s="297">
        <f t="shared" si="0"/>
        <v>2</v>
      </c>
      <c r="M44" s="327"/>
    </row>
    <row r="45" spans="1:13" s="278" customFormat="1" ht="15.75" customHeight="1">
      <c r="A45" s="164" t="s">
        <v>122</v>
      </c>
      <c r="B45" s="280"/>
      <c r="C45" s="269">
        <v>43517</v>
      </c>
      <c r="D45" s="156">
        <v>43519</v>
      </c>
      <c r="E45" s="156">
        <v>43521</v>
      </c>
      <c r="G45" s="271">
        <v>46700000</v>
      </c>
      <c r="H45" s="57" t="s">
        <v>9</v>
      </c>
      <c r="I45" s="57" t="s">
        <v>11</v>
      </c>
      <c r="J45" s="57" t="s">
        <v>74</v>
      </c>
      <c r="K45" s="436"/>
      <c r="L45" s="297">
        <f t="shared" si="0"/>
        <v>2</v>
      </c>
      <c r="M45" s="327"/>
    </row>
    <row r="46" spans="1:13" s="278" customFormat="1" ht="15.75" customHeight="1">
      <c r="A46" s="164" t="s">
        <v>133</v>
      </c>
      <c r="B46" s="280"/>
      <c r="C46" s="269">
        <v>43517</v>
      </c>
      <c r="D46" s="156">
        <v>43521</v>
      </c>
      <c r="E46" s="156">
        <v>43522</v>
      </c>
      <c r="G46" s="271">
        <v>20000000</v>
      </c>
      <c r="H46" s="57" t="s">
        <v>9</v>
      </c>
      <c r="I46" s="57" t="s">
        <v>134</v>
      </c>
      <c r="J46" s="57" t="s">
        <v>66</v>
      </c>
      <c r="K46" s="436"/>
      <c r="L46" s="297">
        <f t="shared" si="0"/>
        <v>4</v>
      </c>
      <c r="M46" s="327"/>
    </row>
    <row r="47" spans="1:13" s="278" customFormat="1" ht="15.75" customHeight="1">
      <c r="A47" s="164" t="s">
        <v>137</v>
      </c>
      <c r="B47" s="280"/>
      <c r="C47" s="269">
        <v>43519</v>
      </c>
      <c r="D47" s="156">
        <v>43523</v>
      </c>
      <c r="E47" s="156">
        <v>43525</v>
      </c>
      <c r="G47" s="271">
        <v>46900000</v>
      </c>
      <c r="H47" s="57" t="s">
        <v>9</v>
      </c>
      <c r="I47" s="57" t="s">
        <v>140</v>
      </c>
      <c r="J47" s="57" t="s">
        <v>15</v>
      </c>
      <c r="K47" s="436"/>
      <c r="L47" s="297">
        <f t="shared" si="0"/>
        <v>4</v>
      </c>
      <c r="M47" s="327"/>
    </row>
    <row r="48" spans="1:13" s="278" customFormat="1" ht="15.75" customHeight="1">
      <c r="A48" s="164" t="s">
        <v>138</v>
      </c>
      <c r="B48" s="280"/>
      <c r="C48" s="269">
        <v>43520</v>
      </c>
      <c r="D48" s="156">
        <v>43525</v>
      </c>
      <c r="E48" s="156">
        <v>43527</v>
      </c>
      <c r="G48" s="271">
        <v>53000000</v>
      </c>
      <c r="H48" s="57" t="s">
        <v>9</v>
      </c>
      <c r="I48" s="57" t="s">
        <v>11</v>
      </c>
      <c r="J48" s="57" t="s">
        <v>92</v>
      </c>
      <c r="K48" s="436"/>
      <c r="L48" s="297">
        <f t="shared" si="0"/>
        <v>7</v>
      </c>
      <c r="M48" s="327"/>
    </row>
    <row r="49" spans="1:13" s="278" customFormat="1" ht="15.75" customHeight="1">
      <c r="A49" s="164" t="s">
        <v>139</v>
      </c>
      <c r="B49" s="280"/>
      <c r="C49" s="269">
        <v>43523</v>
      </c>
      <c r="D49" s="156">
        <v>43527</v>
      </c>
      <c r="E49" s="156">
        <v>43529</v>
      </c>
      <c r="G49" s="271">
        <v>53000000</v>
      </c>
      <c r="H49" s="57" t="s">
        <v>9</v>
      </c>
      <c r="I49" s="57" t="s">
        <v>141</v>
      </c>
      <c r="J49" s="57" t="s">
        <v>116</v>
      </c>
      <c r="K49" s="436"/>
      <c r="L49" s="297">
        <f t="shared" si="0"/>
        <v>6</v>
      </c>
      <c r="M49" s="327"/>
    </row>
    <row r="50" spans="1:13" ht="14.25" customHeight="1">
      <c r="A50" s="262"/>
      <c r="B50" s="275"/>
      <c r="C50" s="171" t="s">
        <v>79</v>
      </c>
      <c r="D50" s="265"/>
      <c r="E50" s="265"/>
      <c r="F50" s="265"/>
      <c r="G50" s="266" t="s">
        <v>57</v>
      </c>
      <c r="H50" s="276" t="s">
        <v>64</v>
      </c>
      <c r="I50" s="264" t="s">
        <v>56</v>
      </c>
      <c r="J50" s="265"/>
      <c r="K50" s="268"/>
      <c r="M50" s="274"/>
    </row>
    <row r="51" spans="1:13" s="400" customFormat="1" ht="15">
      <c r="A51" s="149" t="s">
        <v>64</v>
      </c>
      <c r="K51" s="272"/>
      <c r="L51" s="297"/>
      <c r="M51" s="274"/>
    </row>
    <row r="52" spans="1:13" ht="15">
      <c r="A52" s="262"/>
      <c r="B52" s="275"/>
      <c r="C52" s="264" t="s">
        <v>17</v>
      </c>
      <c r="D52" s="265"/>
      <c r="E52" s="265"/>
      <c r="F52" s="265"/>
      <c r="G52" s="266" t="s">
        <v>57</v>
      </c>
      <c r="H52" s="276" t="s">
        <v>64</v>
      </c>
      <c r="I52" s="264" t="s">
        <v>56</v>
      </c>
      <c r="J52" s="265"/>
      <c r="K52" s="268"/>
      <c r="M52" s="274"/>
    </row>
    <row r="53" spans="1:13" ht="15">
      <c r="A53" s="149" t="s">
        <v>64</v>
      </c>
      <c r="K53" s="272"/>
      <c r="M53" s="274"/>
    </row>
    <row r="54" spans="1:13" ht="15">
      <c r="A54" s="262"/>
      <c r="B54" s="275"/>
      <c r="C54" s="264" t="s">
        <v>72</v>
      </c>
      <c r="D54" s="265"/>
      <c r="E54" s="265"/>
      <c r="F54" s="265"/>
      <c r="G54" s="266" t="s">
        <v>57</v>
      </c>
      <c r="H54" s="267">
        <f>MEDIAN(L55:L55)</f>
        <v>9</v>
      </c>
      <c r="I54" s="264" t="s">
        <v>56</v>
      </c>
      <c r="J54" s="265"/>
      <c r="K54" s="268"/>
      <c r="M54" s="274"/>
    </row>
    <row r="55" spans="1:13" s="278" customFormat="1" ht="15.75" customHeight="1">
      <c r="A55" s="164" t="s">
        <v>119</v>
      </c>
      <c r="B55" s="280"/>
      <c r="C55" s="269">
        <v>43506</v>
      </c>
      <c r="D55" s="156">
        <v>43515</v>
      </c>
      <c r="E55" s="156">
        <v>43516</v>
      </c>
      <c r="G55" s="271">
        <v>15000000</v>
      </c>
      <c r="H55" s="57" t="s">
        <v>9</v>
      </c>
      <c r="I55" s="57" t="s">
        <v>120</v>
      </c>
      <c r="J55" s="57" t="s">
        <v>91</v>
      </c>
      <c r="K55" s="436"/>
      <c r="L55" s="297">
        <f>DAYS360(C55,D55)</f>
        <v>9</v>
      </c>
      <c r="M55" s="327"/>
    </row>
    <row r="56" spans="1:13" ht="15">
      <c r="A56" s="262"/>
      <c r="B56" s="275"/>
      <c r="C56" s="264" t="s">
        <v>19</v>
      </c>
      <c r="D56" s="265"/>
      <c r="E56" s="265"/>
      <c r="F56" s="265"/>
      <c r="G56" s="266" t="s">
        <v>57</v>
      </c>
      <c r="H56" s="276" t="s">
        <v>64</v>
      </c>
      <c r="I56" s="264" t="s">
        <v>56</v>
      </c>
      <c r="J56" s="265"/>
      <c r="K56" s="268"/>
      <c r="M56" s="274"/>
    </row>
    <row r="57" spans="1:13" ht="15">
      <c r="A57" s="299" t="s">
        <v>64</v>
      </c>
      <c r="B57" s="258"/>
      <c r="C57" s="258"/>
      <c r="D57" s="239"/>
      <c r="E57" s="240"/>
      <c r="F57" s="258"/>
      <c r="G57" s="271"/>
      <c r="H57" s="240"/>
      <c r="I57" s="240"/>
      <c r="J57" s="330"/>
      <c r="K57" s="260"/>
      <c r="M57" s="274"/>
    </row>
    <row r="58" spans="1:13" ht="15">
      <c r="A58" s="299"/>
      <c r="B58" s="258"/>
      <c r="C58" s="258"/>
      <c r="D58" s="239"/>
      <c r="E58" s="240"/>
      <c r="F58" s="258"/>
      <c r="G58" s="271"/>
      <c r="H58" s="240"/>
      <c r="I58" s="240"/>
      <c r="J58" s="330"/>
      <c r="K58" s="260"/>
      <c r="M58" s="274"/>
    </row>
    <row r="59" spans="1:17" ht="15">
      <c r="A59" s="255"/>
      <c r="B59" s="258"/>
      <c r="C59" s="283" t="s">
        <v>10</v>
      </c>
      <c r="D59" s="284"/>
      <c r="E59" s="284"/>
      <c r="F59" s="285">
        <f>SUM(F39:F57)</f>
        <v>0</v>
      </c>
      <c r="G59" s="286">
        <f>SUM(G39:G58)</f>
        <v>399600000</v>
      </c>
      <c r="H59" s="240"/>
      <c r="I59" s="331"/>
      <c r="J59" s="330"/>
      <c r="K59" s="260"/>
      <c r="M59" s="274"/>
      <c r="N59" s="400"/>
      <c r="O59" s="400"/>
      <c r="P59" s="400"/>
      <c r="Q59" s="297"/>
    </row>
    <row r="60" spans="1:17" s="400" customFormat="1" ht="15">
      <c r="A60" s="312" t="s">
        <v>18</v>
      </c>
      <c r="B60" s="313"/>
      <c r="C60" s="314"/>
      <c r="D60" s="314"/>
      <c r="E60" s="314"/>
      <c r="F60" s="313"/>
      <c r="G60" s="315"/>
      <c r="H60" s="316"/>
      <c r="I60" s="316"/>
      <c r="J60" s="314"/>
      <c r="K60" s="317" t="s">
        <v>18</v>
      </c>
      <c r="L60" s="297"/>
      <c r="M60" s="274"/>
      <c r="Q60" s="297"/>
    </row>
    <row r="61" spans="1:17" s="400" customFormat="1" ht="15">
      <c r="A61" s="318"/>
      <c r="B61" s="251"/>
      <c r="C61" s="319"/>
      <c r="D61" s="319"/>
      <c r="E61" s="320" t="str">
        <f>E36</f>
        <v>WILLIAMS BRAZIL SUGAR LINE UP EDITION 20.02.2019</v>
      </c>
      <c r="F61" s="251"/>
      <c r="G61" s="321"/>
      <c r="H61" s="322"/>
      <c r="I61" s="322"/>
      <c r="J61" s="319"/>
      <c r="K61" s="323"/>
      <c r="L61" s="297"/>
      <c r="M61" s="327"/>
      <c r="N61" s="278"/>
      <c r="O61" s="278"/>
      <c r="P61" s="278"/>
      <c r="Q61" s="297"/>
    </row>
    <row r="62" spans="1:17" ht="15">
      <c r="A62" s="324"/>
      <c r="B62" s="256" t="s">
        <v>41</v>
      </c>
      <c r="C62" s="257"/>
      <c r="D62" s="295"/>
      <c r="E62" s="295"/>
      <c r="F62" s="296"/>
      <c r="G62" s="325"/>
      <c r="H62" s="326"/>
      <c r="I62" s="326"/>
      <c r="J62" s="326"/>
      <c r="K62" s="385"/>
      <c r="M62" s="274"/>
      <c r="N62" s="400"/>
      <c r="O62" s="400"/>
      <c r="P62" s="400"/>
      <c r="Q62" s="297"/>
    </row>
    <row r="63" spans="1:13" ht="15" customHeight="1">
      <c r="A63" s="262"/>
      <c r="B63" s="263"/>
      <c r="C63" s="264" t="s">
        <v>20</v>
      </c>
      <c r="D63" s="265"/>
      <c r="E63" s="265"/>
      <c r="F63" s="265"/>
      <c r="G63" s="173" t="s">
        <v>57</v>
      </c>
      <c r="H63" s="174" t="s">
        <v>64</v>
      </c>
      <c r="I63" s="264" t="s">
        <v>56</v>
      </c>
      <c r="J63" s="265"/>
      <c r="K63" s="268"/>
      <c r="M63" s="274"/>
    </row>
    <row r="64" spans="1:13" s="400" customFormat="1" ht="15" customHeight="1">
      <c r="A64" s="299" t="s">
        <v>64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98"/>
      <c r="L64" s="297"/>
      <c r="M64" s="274"/>
    </row>
    <row r="65" spans="1:13" ht="15" customHeight="1">
      <c r="A65" s="262"/>
      <c r="B65" s="275"/>
      <c r="C65" s="264" t="s">
        <v>47</v>
      </c>
      <c r="D65" s="265"/>
      <c r="E65" s="265"/>
      <c r="F65" s="265"/>
      <c r="G65" s="266" t="s">
        <v>57</v>
      </c>
      <c r="H65" s="174" t="s">
        <v>64</v>
      </c>
      <c r="I65" s="264" t="s">
        <v>56</v>
      </c>
      <c r="J65" s="265"/>
      <c r="K65" s="268"/>
      <c r="M65" s="274"/>
    </row>
    <row r="66" spans="1:13" ht="15" customHeight="1">
      <c r="A66" s="299" t="s">
        <v>64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98"/>
      <c r="M66" s="274"/>
    </row>
    <row r="67" spans="1:13" ht="15">
      <c r="A67" s="262"/>
      <c r="B67" s="275"/>
      <c r="C67" s="264" t="s">
        <v>21</v>
      </c>
      <c r="D67" s="265"/>
      <c r="E67" s="265"/>
      <c r="F67" s="265"/>
      <c r="G67" s="266" t="s">
        <v>57</v>
      </c>
      <c r="H67" s="174" t="s">
        <v>64</v>
      </c>
      <c r="I67" s="171" t="s">
        <v>56</v>
      </c>
      <c r="J67" s="265"/>
      <c r="K67" s="268"/>
      <c r="M67" s="274"/>
    </row>
    <row r="68" spans="1:13" s="400" customFormat="1" ht="15" customHeight="1">
      <c r="A68" s="299" t="s">
        <v>64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98"/>
      <c r="L68" s="297"/>
      <c r="M68" s="274"/>
    </row>
    <row r="69" spans="1:13" ht="13.5" customHeight="1">
      <c r="A69" s="262"/>
      <c r="B69" s="275"/>
      <c r="C69" s="264" t="s">
        <v>42</v>
      </c>
      <c r="D69" s="265"/>
      <c r="E69" s="265"/>
      <c r="F69" s="265"/>
      <c r="G69" s="173" t="s">
        <v>57</v>
      </c>
      <c r="H69" s="174" t="s">
        <v>64</v>
      </c>
      <c r="I69" s="264" t="s">
        <v>56</v>
      </c>
      <c r="J69" s="265"/>
      <c r="K69" s="268"/>
      <c r="M69" s="274"/>
    </row>
    <row r="70" spans="1:13" s="400" customFormat="1" ht="15" customHeight="1">
      <c r="A70" s="299" t="s">
        <v>64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98"/>
      <c r="L70" s="297"/>
      <c r="M70" s="274"/>
    </row>
    <row r="71" spans="1:13" ht="15">
      <c r="A71" s="262"/>
      <c r="B71" s="275"/>
      <c r="C71" s="264" t="s">
        <v>49</v>
      </c>
      <c r="D71" s="265"/>
      <c r="E71" s="265"/>
      <c r="F71" s="265"/>
      <c r="G71" s="266" t="s">
        <v>57</v>
      </c>
      <c r="H71" s="276" t="s">
        <v>64</v>
      </c>
      <c r="I71" s="264" t="s">
        <v>56</v>
      </c>
      <c r="J71" s="265"/>
      <c r="K71" s="268"/>
      <c r="M71" s="274"/>
    </row>
    <row r="72" spans="1:13" s="400" customFormat="1" ht="15" customHeight="1">
      <c r="A72" s="299" t="s">
        <v>64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98"/>
      <c r="L72" s="297"/>
      <c r="M72" s="274"/>
    </row>
    <row r="73" spans="1:13" ht="15">
      <c r="A73" s="262"/>
      <c r="B73" s="275"/>
      <c r="C73" s="264" t="s">
        <v>35</v>
      </c>
      <c r="D73" s="265"/>
      <c r="E73" s="265"/>
      <c r="F73" s="265"/>
      <c r="G73" s="266" t="s">
        <v>57</v>
      </c>
      <c r="H73" s="276" t="s">
        <v>64</v>
      </c>
      <c r="I73" s="264" t="s">
        <v>56</v>
      </c>
      <c r="J73" s="265"/>
      <c r="K73" s="268"/>
      <c r="M73" s="274"/>
    </row>
    <row r="74" spans="1:13" s="400" customFormat="1" ht="15" customHeight="1">
      <c r="A74" s="299" t="s">
        <v>64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98"/>
      <c r="L74" s="297"/>
      <c r="M74" s="274"/>
    </row>
    <row r="75" spans="1:13" s="400" customFormat="1" ht="15">
      <c r="A75" s="262"/>
      <c r="B75" s="275"/>
      <c r="C75" s="171" t="s">
        <v>76</v>
      </c>
      <c r="D75" s="265"/>
      <c r="E75" s="265"/>
      <c r="F75" s="265"/>
      <c r="G75" s="266" t="s">
        <v>57</v>
      </c>
      <c r="H75" s="174" t="s">
        <v>64</v>
      </c>
      <c r="I75" s="264" t="s">
        <v>56</v>
      </c>
      <c r="J75" s="265"/>
      <c r="K75" s="268"/>
      <c r="L75" s="297"/>
      <c r="M75" s="274"/>
    </row>
    <row r="76" spans="1:13" s="400" customFormat="1" ht="15" customHeight="1">
      <c r="A76" s="299" t="s">
        <v>64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98"/>
      <c r="L76" s="297"/>
      <c r="M76" s="274"/>
    </row>
    <row r="77" spans="1:13" ht="15" customHeight="1">
      <c r="A77" s="262"/>
      <c r="B77" s="275"/>
      <c r="C77" s="264" t="s">
        <v>23</v>
      </c>
      <c r="D77" s="265"/>
      <c r="E77" s="265"/>
      <c r="F77" s="265"/>
      <c r="G77" s="266" t="s">
        <v>57</v>
      </c>
      <c r="H77" s="174" t="s">
        <v>64</v>
      </c>
      <c r="I77" s="171" t="s">
        <v>56</v>
      </c>
      <c r="J77" s="265"/>
      <c r="K77" s="268"/>
      <c r="M77" s="274"/>
    </row>
    <row r="78" spans="1:13" s="400" customFormat="1" ht="15" customHeight="1">
      <c r="A78" s="299" t="s">
        <v>64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98"/>
      <c r="L78" s="297"/>
      <c r="M78" s="274"/>
    </row>
    <row r="79" spans="1:13" ht="15">
      <c r="A79" s="255"/>
      <c r="B79" s="332"/>
      <c r="C79" s="333"/>
      <c r="D79" s="334"/>
      <c r="E79" s="333"/>
      <c r="F79" s="293"/>
      <c r="G79" s="335"/>
      <c r="H79" s="326"/>
      <c r="I79" s="326"/>
      <c r="J79" s="292"/>
      <c r="K79" s="385"/>
      <c r="M79" s="274"/>
    </row>
    <row r="80" spans="1:13" ht="15">
      <c r="A80" s="282"/>
      <c r="B80" s="384"/>
      <c r="C80" s="386" t="s">
        <v>10</v>
      </c>
      <c r="D80" s="387"/>
      <c r="E80" s="387"/>
      <c r="F80" s="285">
        <f>SUM(F63:F79)</f>
        <v>0</v>
      </c>
      <c r="G80" s="286">
        <f>SUM(G64:G79)</f>
        <v>0</v>
      </c>
      <c r="H80" s="384"/>
      <c r="I80" s="384"/>
      <c r="J80" s="384"/>
      <c r="K80" s="385"/>
      <c r="M80" s="274"/>
    </row>
    <row r="81" spans="1:13" ht="15">
      <c r="A81" s="282"/>
      <c r="B81" s="384"/>
      <c r="C81" s="234"/>
      <c r="D81" s="234"/>
      <c r="E81" s="234"/>
      <c r="F81" s="234"/>
      <c r="G81" s="234"/>
      <c r="H81" s="384"/>
      <c r="I81" s="384"/>
      <c r="J81" s="384"/>
      <c r="K81" s="336"/>
      <c r="M81" s="274"/>
    </row>
    <row r="82" spans="1:13" ht="15" customHeight="1">
      <c r="A82" s="324"/>
      <c r="B82" s="337"/>
      <c r="C82" s="332"/>
      <c r="D82" s="332"/>
      <c r="E82" s="332"/>
      <c r="F82" s="335"/>
      <c r="G82" s="335"/>
      <c r="H82" s="338"/>
      <c r="I82" s="338"/>
      <c r="J82" s="339"/>
      <c r="K82" s="385"/>
      <c r="M82" s="274"/>
    </row>
    <row r="83" spans="1:13" ht="15">
      <c r="A83" s="282"/>
      <c r="B83" s="384"/>
      <c r="C83" s="234"/>
      <c r="D83" s="234"/>
      <c r="E83" s="234"/>
      <c r="F83" s="234"/>
      <c r="G83" s="234"/>
      <c r="H83" s="384"/>
      <c r="I83" s="384"/>
      <c r="J83" s="384"/>
      <c r="K83" s="385"/>
      <c r="M83" s="274"/>
    </row>
    <row r="84" spans="1:13" ht="15">
      <c r="A84" s="282"/>
      <c r="B84" s="445" t="s">
        <v>71</v>
      </c>
      <c r="C84" s="446"/>
      <c r="D84" s="446"/>
      <c r="E84" s="387"/>
      <c r="F84" s="285">
        <f>+F14+F59+F80+F34+F21+F28</f>
        <v>37550000</v>
      </c>
      <c r="G84" s="286">
        <f>+G14+G59+G80+G21+G28</f>
        <v>426200000</v>
      </c>
      <c r="H84" s="384"/>
      <c r="I84" s="384"/>
      <c r="J84" s="384"/>
      <c r="K84" s="385"/>
      <c r="M84" s="274"/>
    </row>
    <row r="85" spans="1:13" ht="15" customHeight="1">
      <c r="A85" s="340"/>
      <c r="B85" s="337"/>
      <c r="C85" s="294"/>
      <c r="D85" s="295"/>
      <c r="E85" s="295"/>
      <c r="F85" s="296"/>
      <c r="G85" s="296"/>
      <c r="H85" s="338"/>
      <c r="I85" s="338"/>
      <c r="J85" s="339"/>
      <c r="K85" s="336"/>
      <c r="M85" s="274"/>
    </row>
    <row r="86" spans="1:13" ht="15">
      <c r="A86" s="341" t="s">
        <v>62</v>
      </c>
      <c r="B86" s="342"/>
      <c r="C86" s="343"/>
      <c r="D86" s="343"/>
      <c r="E86" s="343"/>
      <c r="F86" s="342"/>
      <c r="G86" s="344"/>
      <c r="H86" s="345"/>
      <c r="I86" s="345"/>
      <c r="J86" s="343"/>
      <c r="K86" s="317" t="s">
        <v>62</v>
      </c>
      <c r="M86" s="274"/>
    </row>
    <row r="87" spans="1:13" ht="15">
      <c r="A87" s="346"/>
      <c r="B87" s="251"/>
      <c r="C87" s="347"/>
      <c r="D87" s="347"/>
      <c r="E87" s="347"/>
      <c r="F87" s="251"/>
      <c r="G87" s="321"/>
      <c r="H87" s="322"/>
      <c r="I87" s="322"/>
      <c r="J87" s="347"/>
      <c r="K87" s="348"/>
      <c r="M87" s="274"/>
    </row>
    <row r="88" spans="1:13" ht="39" customHeight="1">
      <c r="A88" s="324"/>
      <c r="B88" s="349"/>
      <c r="C88" s="350"/>
      <c r="D88" s="350"/>
      <c r="E88" s="350"/>
      <c r="F88" s="258"/>
      <c r="G88" s="351" t="str">
        <f>+C1</f>
        <v>Williams Brazil</v>
      </c>
      <c r="H88" s="352"/>
      <c r="I88" s="352"/>
      <c r="J88" s="352"/>
      <c r="K88" s="336"/>
      <c r="M88" s="274"/>
    </row>
    <row r="89" spans="1:13" ht="23.25" customHeight="1">
      <c r="A89" s="340"/>
      <c r="B89" s="353"/>
      <c r="C89" s="237"/>
      <c r="D89" s="237"/>
      <c r="E89" s="237"/>
      <c r="F89" s="258"/>
      <c r="G89" s="354" t="str">
        <f>+C2</f>
        <v>SUGAR LINE UP edition 20.02.2019</v>
      </c>
      <c r="H89" s="237"/>
      <c r="I89" s="237"/>
      <c r="J89" s="237"/>
      <c r="K89" s="355"/>
      <c r="M89" s="274"/>
    </row>
    <row r="90" spans="1:13" ht="15" customHeight="1">
      <c r="A90" s="340"/>
      <c r="B90" s="237"/>
      <c r="C90" s="237"/>
      <c r="D90" s="237"/>
      <c r="E90" s="237"/>
      <c r="F90" s="237"/>
      <c r="G90" s="237"/>
      <c r="H90" s="237"/>
      <c r="I90" s="237"/>
      <c r="J90" s="237"/>
      <c r="K90" s="355"/>
      <c r="M90" s="274"/>
    </row>
    <row r="91" spans="1:13" ht="15" customHeight="1">
      <c r="A91" s="340"/>
      <c r="B91" s="237"/>
      <c r="C91" s="237"/>
      <c r="D91" s="237"/>
      <c r="E91" s="237"/>
      <c r="F91" s="237"/>
      <c r="G91" s="237"/>
      <c r="H91" s="237"/>
      <c r="I91" s="237"/>
      <c r="J91" s="237"/>
      <c r="K91" s="355"/>
      <c r="M91" s="274"/>
    </row>
    <row r="92" spans="1:13" ht="15" customHeight="1">
      <c r="A92" s="356" t="s">
        <v>69</v>
      </c>
      <c r="B92" s="357"/>
      <c r="C92" s="350"/>
      <c r="D92" s="350"/>
      <c r="E92" s="350"/>
      <c r="F92" s="350"/>
      <c r="G92" s="350"/>
      <c r="H92" s="352"/>
      <c r="I92" s="352"/>
      <c r="J92" s="333"/>
      <c r="K92" s="336"/>
      <c r="M92" s="274"/>
    </row>
    <row r="93" spans="1:13" ht="15" customHeight="1">
      <c r="A93" s="358" t="s">
        <v>45</v>
      </c>
      <c r="B93" s="293">
        <f>SUM(F14:G14)</f>
        <v>0</v>
      </c>
      <c r="C93" s="350"/>
      <c r="D93" s="350"/>
      <c r="E93" s="350"/>
      <c r="F93" s="350"/>
      <c r="G93" s="350"/>
      <c r="H93" s="352"/>
      <c r="I93" s="352"/>
      <c r="J93" s="333"/>
      <c r="K93" s="336"/>
      <c r="M93" s="274"/>
    </row>
    <row r="94" spans="1:13" ht="15" customHeight="1">
      <c r="A94" s="358" t="s">
        <v>55</v>
      </c>
      <c r="B94" s="293">
        <f>F21</f>
        <v>37550000</v>
      </c>
      <c r="C94" s="350"/>
      <c r="D94" s="350"/>
      <c r="E94" s="350"/>
      <c r="F94" s="350"/>
      <c r="G94" s="350"/>
      <c r="H94" s="352"/>
      <c r="I94" s="352"/>
      <c r="J94" s="333"/>
      <c r="K94" s="336"/>
      <c r="M94" s="274"/>
    </row>
    <row r="95" spans="1:13" ht="15" customHeight="1">
      <c r="A95" s="358" t="s">
        <v>46</v>
      </c>
      <c r="B95" s="293">
        <f>SUM(F28:G28)</f>
        <v>26600000</v>
      </c>
      <c r="C95" s="350"/>
      <c r="D95" s="350"/>
      <c r="E95" s="350"/>
      <c r="F95" s="350"/>
      <c r="G95" s="350"/>
      <c r="H95" s="352"/>
      <c r="I95" s="352"/>
      <c r="J95" s="333"/>
      <c r="K95" s="336"/>
      <c r="M95" s="274"/>
    </row>
    <row r="96" spans="1:13" ht="15" customHeight="1">
      <c r="A96" s="358" t="s">
        <v>12</v>
      </c>
      <c r="B96" s="293">
        <f>SUM(F59:G59)</f>
        <v>399600000</v>
      </c>
      <c r="C96" s="350"/>
      <c r="D96" s="350"/>
      <c r="E96" s="350"/>
      <c r="F96" s="350"/>
      <c r="G96" s="350"/>
      <c r="H96" s="352"/>
      <c r="I96" s="352"/>
      <c r="J96" s="350"/>
      <c r="K96" s="355"/>
      <c r="M96" s="274"/>
    </row>
    <row r="97" spans="1:13" ht="15" customHeight="1">
      <c r="A97" s="358" t="s">
        <v>41</v>
      </c>
      <c r="B97" s="293">
        <f>SUM(F80:G80)</f>
        <v>0</v>
      </c>
      <c r="C97" s="350"/>
      <c r="D97" s="350"/>
      <c r="E97" s="350"/>
      <c r="F97" s="350"/>
      <c r="G97" s="350"/>
      <c r="H97" s="352"/>
      <c r="I97" s="352"/>
      <c r="J97" s="350"/>
      <c r="K97" s="355"/>
      <c r="M97" s="274"/>
    </row>
    <row r="98" spans="1:13" ht="15" customHeight="1">
      <c r="A98" s="359" t="s">
        <v>26</v>
      </c>
      <c r="B98" s="360">
        <f>SUM(B93:B97)</f>
        <v>463750000</v>
      </c>
      <c r="C98" s="350"/>
      <c r="D98" s="350"/>
      <c r="E98" s="350"/>
      <c r="F98" s="350"/>
      <c r="G98" s="350"/>
      <c r="H98" s="352"/>
      <c r="I98" s="352"/>
      <c r="J98" s="350"/>
      <c r="K98" s="243"/>
      <c r="M98" s="274"/>
    </row>
    <row r="99" spans="1:13" ht="15" customHeight="1">
      <c r="A99" s="301"/>
      <c r="B99" s="258"/>
      <c r="C99" s="350"/>
      <c r="D99" s="350"/>
      <c r="E99" s="350"/>
      <c r="F99" s="350"/>
      <c r="G99" s="350"/>
      <c r="H99" s="352"/>
      <c r="I99" s="352"/>
      <c r="J99" s="350"/>
      <c r="K99" s="243"/>
      <c r="M99" s="274"/>
    </row>
    <row r="100" spans="1:13" ht="15" customHeight="1">
      <c r="A100" s="301"/>
      <c r="B100" s="258"/>
      <c r="C100" s="350"/>
      <c r="D100" s="350"/>
      <c r="E100" s="350"/>
      <c r="F100" s="350"/>
      <c r="G100" s="350"/>
      <c r="H100" s="352"/>
      <c r="I100" s="352"/>
      <c r="J100" s="350"/>
      <c r="K100" s="243"/>
      <c r="M100" s="274"/>
    </row>
    <row r="101" spans="1:13" ht="15" customHeight="1">
      <c r="A101" s="361"/>
      <c r="B101" s="362"/>
      <c r="C101" s="350"/>
      <c r="D101" s="350"/>
      <c r="E101" s="350"/>
      <c r="F101" s="350"/>
      <c r="G101" s="350"/>
      <c r="H101" s="352"/>
      <c r="I101" s="352"/>
      <c r="J101" s="350"/>
      <c r="K101" s="243"/>
      <c r="M101" s="274"/>
    </row>
    <row r="102" spans="1:13" ht="15" customHeight="1">
      <c r="A102" s="361"/>
      <c r="B102" s="363"/>
      <c r="C102" s="350"/>
      <c r="D102" s="350"/>
      <c r="E102" s="350"/>
      <c r="F102" s="350"/>
      <c r="G102" s="350"/>
      <c r="H102" s="352"/>
      <c r="I102" s="352"/>
      <c r="J102" s="350"/>
      <c r="K102" s="364"/>
      <c r="L102" s="424"/>
      <c r="M102" s="274"/>
    </row>
    <row r="103" spans="1:13" ht="15" customHeight="1">
      <c r="A103" s="361"/>
      <c r="B103" s="363"/>
      <c r="C103" s="350"/>
      <c r="D103" s="350"/>
      <c r="E103" s="350"/>
      <c r="F103" s="350"/>
      <c r="G103" s="350"/>
      <c r="H103" s="352"/>
      <c r="I103" s="352"/>
      <c r="J103" s="350"/>
      <c r="K103" s="364"/>
      <c r="L103" s="424"/>
      <c r="M103" s="274"/>
    </row>
    <row r="104" spans="1:13" ht="15" customHeight="1">
      <c r="A104" s="361"/>
      <c r="B104" s="363"/>
      <c r="C104" s="350"/>
      <c r="D104" s="350"/>
      <c r="E104" s="350"/>
      <c r="F104" s="350"/>
      <c r="G104" s="350"/>
      <c r="H104" s="352"/>
      <c r="I104" s="352"/>
      <c r="J104" s="350"/>
      <c r="K104" s="364"/>
      <c r="M104" s="274"/>
    </row>
    <row r="105" spans="1:13" ht="15" customHeight="1">
      <c r="A105" s="361"/>
      <c r="B105" s="363"/>
      <c r="C105" s="350"/>
      <c r="D105" s="350"/>
      <c r="E105" s="350"/>
      <c r="F105" s="350"/>
      <c r="G105" s="350"/>
      <c r="H105" s="352"/>
      <c r="I105" s="352"/>
      <c r="J105" s="350"/>
      <c r="K105" s="364"/>
      <c r="M105" s="274"/>
    </row>
    <row r="106" spans="1:13" ht="15" customHeight="1">
      <c r="A106" s="361"/>
      <c r="B106" s="363"/>
      <c r="C106" s="350"/>
      <c r="D106" s="350"/>
      <c r="E106" s="350"/>
      <c r="F106" s="350"/>
      <c r="G106" s="350"/>
      <c r="H106" s="352"/>
      <c r="I106" s="352"/>
      <c r="J106" s="350"/>
      <c r="K106" s="365"/>
      <c r="M106" s="274"/>
    </row>
    <row r="107" spans="1:13" ht="15">
      <c r="A107" s="361"/>
      <c r="B107" s="363"/>
      <c r="C107" s="350"/>
      <c r="D107" s="350"/>
      <c r="E107" s="350"/>
      <c r="F107" s="350"/>
      <c r="G107" s="350"/>
      <c r="H107" s="352"/>
      <c r="I107" s="352"/>
      <c r="J107" s="350"/>
      <c r="K107" s="365"/>
      <c r="M107" s="274"/>
    </row>
    <row r="108" spans="1:13" ht="15">
      <c r="A108" s="366"/>
      <c r="B108" s="367"/>
      <c r="C108" s="350"/>
      <c r="D108" s="350"/>
      <c r="E108" s="350"/>
      <c r="F108" s="350"/>
      <c r="G108" s="350"/>
      <c r="H108" s="352"/>
      <c r="I108" s="352"/>
      <c r="J108" s="350"/>
      <c r="K108" s="365"/>
      <c r="M108" s="274"/>
    </row>
    <row r="109" spans="1:13" ht="15">
      <c r="A109" s="356" t="s">
        <v>70</v>
      </c>
      <c r="B109" s="357"/>
      <c r="C109" s="350"/>
      <c r="D109" s="350"/>
      <c r="E109" s="350"/>
      <c r="F109" s="350"/>
      <c r="G109" s="350"/>
      <c r="H109" s="352"/>
      <c r="I109" s="352"/>
      <c r="J109" s="350"/>
      <c r="K109" s="365"/>
      <c r="M109" s="274"/>
    </row>
    <row r="110" spans="1:13" ht="15">
      <c r="A110" s="358" t="s">
        <v>53</v>
      </c>
      <c r="B110" s="293">
        <f>SUMIF($H$7:$H$82,"A45",$F$7:$F$82)</f>
        <v>37550000</v>
      </c>
      <c r="C110" s="350"/>
      <c r="D110" s="350"/>
      <c r="E110" s="350"/>
      <c r="F110" s="350"/>
      <c r="G110" s="350"/>
      <c r="H110" s="352"/>
      <c r="I110" s="352"/>
      <c r="J110" s="350"/>
      <c r="K110" s="365"/>
      <c r="M110" s="274"/>
    </row>
    <row r="111" spans="1:13" ht="15">
      <c r="A111" s="358" t="s">
        <v>52</v>
      </c>
      <c r="B111" s="293">
        <f>SUMIF($H$7:$H$86,"B150",$F$7:$F$86)</f>
        <v>0</v>
      </c>
      <c r="C111" s="350"/>
      <c r="D111" s="350"/>
      <c r="E111" s="350"/>
      <c r="F111" s="350"/>
      <c r="G111" s="350"/>
      <c r="H111" s="352"/>
      <c r="I111" s="352"/>
      <c r="J111" s="350"/>
      <c r="K111" s="365"/>
      <c r="M111" s="274"/>
    </row>
    <row r="112" spans="1:13" ht="15">
      <c r="A112" s="358" t="s">
        <v>9</v>
      </c>
      <c r="B112" s="293">
        <f>SUMIF(H7:H85,"VHP",G7:G85)</f>
        <v>426200000</v>
      </c>
      <c r="C112" s="350"/>
      <c r="D112" s="350"/>
      <c r="E112" s="350"/>
      <c r="F112" s="350"/>
      <c r="G112" s="350"/>
      <c r="H112" s="352"/>
      <c r="I112" s="352"/>
      <c r="J112" s="350"/>
      <c r="K112" s="365"/>
      <c r="M112" s="274"/>
    </row>
    <row r="113" spans="1:13" ht="15">
      <c r="A113" s="197" t="s">
        <v>75</v>
      </c>
      <c r="B113" s="293">
        <v>0</v>
      </c>
      <c r="C113" s="350"/>
      <c r="D113" s="350"/>
      <c r="E113" s="350"/>
      <c r="F113" s="350"/>
      <c r="G113" s="350"/>
      <c r="H113" s="352"/>
      <c r="I113" s="352"/>
      <c r="J113" s="350"/>
      <c r="K113" s="365"/>
      <c r="M113" s="274"/>
    </row>
    <row r="114" spans="1:13" ht="15">
      <c r="A114" s="359" t="s">
        <v>26</v>
      </c>
      <c r="B114" s="360">
        <f>SUM(B110:B113)</f>
        <v>463750000</v>
      </c>
      <c r="C114" s="350"/>
      <c r="D114" s="350"/>
      <c r="E114" s="350"/>
      <c r="F114" s="350"/>
      <c r="G114" s="350"/>
      <c r="H114" s="352"/>
      <c r="I114" s="352"/>
      <c r="J114" s="350"/>
      <c r="K114" s="365"/>
      <c r="M114" s="274"/>
    </row>
    <row r="115" spans="1:13" ht="15">
      <c r="A115" s="366"/>
      <c r="B115" s="367"/>
      <c r="C115" s="350"/>
      <c r="D115" s="350"/>
      <c r="E115" s="350"/>
      <c r="F115" s="350"/>
      <c r="G115" s="350"/>
      <c r="H115" s="352"/>
      <c r="I115" s="352"/>
      <c r="J115" s="352"/>
      <c r="K115" s="365"/>
      <c r="M115" s="274"/>
    </row>
    <row r="116" spans="1:13" ht="15">
      <c r="A116" s="340"/>
      <c r="B116" s="368"/>
      <c r="C116" s="350"/>
      <c r="D116" s="350"/>
      <c r="E116" s="350"/>
      <c r="F116" s="350"/>
      <c r="G116" s="350"/>
      <c r="H116" s="352"/>
      <c r="I116" s="352"/>
      <c r="J116" s="352"/>
      <c r="K116" s="365"/>
      <c r="M116" s="274"/>
    </row>
    <row r="117" spans="1:13" ht="15">
      <c r="A117" s="301"/>
      <c r="B117" s="258"/>
      <c r="C117" s="350"/>
      <c r="D117" s="350"/>
      <c r="E117" s="350"/>
      <c r="F117" s="350"/>
      <c r="G117" s="350"/>
      <c r="H117" s="352"/>
      <c r="I117" s="352"/>
      <c r="J117" s="352"/>
      <c r="K117" s="365"/>
      <c r="M117" s="274"/>
    </row>
    <row r="118" spans="1:13" ht="15">
      <c r="A118" s="369"/>
      <c r="B118" s="370"/>
      <c r="C118" s="350"/>
      <c r="D118" s="350"/>
      <c r="E118" s="350"/>
      <c r="F118" s="350"/>
      <c r="G118" s="350"/>
      <c r="H118" s="352"/>
      <c r="I118" s="352"/>
      <c r="J118" s="352"/>
      <c r="K118" s="365"/>
      <c r="M118" s="274"/>
    </row>
    <row r="119" spans="1:13" ht="15">
      <c r="A119" s="340"/>
      <c r="B119" s="368"/>
      <c r="C119" s="237"/>
      <c r="D119" s="237"/>
      <c r="E119" s="237"/>
      <c r="F119" s="237"/>
      <c r="G119" s="237"/>
      <c r="H119" s="242"/>
      <c r="I119" s="237"/>
      <c r="J119" s="237"/>
      <c r="K119" s="243"/>
      <c r="M119" s="274"/>
    </row>
    <row r="120" spans="1:13" ht="15">
      <c r="A120" s="371"/>
      <c r="B120" s="372"/>
      <c r="C120" s="372"/>
      <c r="D120" s="372"/>
      <c r="E120" s="372"/>
      <c r="F120" s="372"/>
      <c r="G120" s="372"/>
      <c r="H120" s="242"/>
      <c r="I120" s="237"/>
      <c r="J120" s="237"/>
      <c r="K120" s="243"/>
      <c r="M120" s="274"/>
    </row>
    <row r="121" spans="1:13" ht="15">
      <c r="A121" s="301"/>
      <c r="B121" s="370"/>
      <c r="C121" s="258"/>
      <c r="D121" s="258"/>
      <c r="E121" s="258"/>
      <c r="F121" s="258"/>
      <c r="G121" s="258"/>
      <c r="H121" s="258"/>
      <c r="I121" s="258"/>
      <c r="J121" s="258"/>
      <c r="K121" s="260"/>
      <c r="M121" s="274"/>
    </row>
    <row r="122" spans="1:13" ht="15">
      <c r="A122" s="301"/>
      <c r="B122" s="258"/>
      <c r="C122" s="258"/>
      <c r="D122" s="258"/>
      <c r="E122" s="258"/>
      <c r="F122" s="258"/>
      <c r="G122" s="258"/>
      <c r="H122" s="258"/>
      <c r="I122" s="258"/>
      <c r="J122" s="258"/>
      <c r="K122" s="260"/>
      <c r="M122" s="274"/>
    </row>
    <row r="123" spans="1:11" ht="15">
      <c r="A123" s="301"/>
      <c r="B123" s="258"/>
      <c r="C123" s="258"/>
      <c r="D123" s="258"/>
      <c r="E123" s="258"/>
      <c r="F123" s="258"/>
      <c r="G123" s="258"/>
      <c r="H123" s="258"/>
      <c r="I123" s="258"/>
      <c r="J123" s="258"/>
      <c r="K123" s="260"/>
    </row>
    <row r="124" spans="1:11" ht="15">
      <c r="A124" s="373" t="s">
        <v>63</v>
      </c>
      <c r="B124" s="374"/>
      <c r="C124" s="375"/>
      <c r="D124" s="375"/>
      <c r="E124" s="375"/>
      <c r="F124" s="375"/>
      <c r="G124" s="375"/>
      <c r="H124" s="376"/>
      <c r="I124" s="375"/>
      <c r="J124" s="375"/>
      <c r="K124" s="317" t="s">
        <v>63</v>
      </c>
    </row>
    <row r="126" ht="15">
      <c r="A126" s="377"/>
    </row>
    <row r="127" spans="1:2" ht="15.75">
      <c r="A127" s="378"/>
      <c r="B127" s="379"/>
    </row>
    <row r="128" ht="15.75">
      <c r="A128" s="380"/>
    </row>
    <row r="129" ht="15">
      <c r="A129" s="381"/>
    </row>
    <row r="130" ht="15.75">
      <c r="A130" s="382"/>
    </row>
    <row r="131" ht="15">
      <c r="A131" s="381"/>
    </row>
  </sheetData>
  <sheetProtection password="F66E" sheet="1"/>
  <mergeCells count="4">
    <mergeCell ref="C1:K1"/>
    <mergeCell ref="C2:K2"/>
    <mergeCell ref="C3:K3"/>
    <mergeCell ref="B84:D84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5" max="10" man="1"/>
    <brk id="60" max="255" man="1"/>
    <brk id="86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8" sqref="I18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  <c r="L1" s="23"/>
      <c r="M1" s="66"/>
    </row>
    <row r="2" spans="1:13" ht="26.25">
      <c r="A2" s="38"/>
      <c r="B2" s="1"/>
      <c r="C2" s="449" t="str">
        <f>+LINEUP!C2</f>
        <v>SUGAR LINE UP edition 20.02.2019</v>
      </c>
      <c r="D2" s="449"/>
      <c r="E2" s="449"/>
      <c r="F2" s="449"/>
      <c r="G2" s="449"/>
      <c r="H2" s="449"/>
      <c r="I2" s="449"/>
      <c r="J2" s="449"/>
      <c r="K2" s="450"/>
      <c r="L2" s="28"/>
      <c r="M2" s="66"/>
    </row>
    <row r="3" spans="1:13" ht="15">
      <c r="A3" s="38"/>
      <c r="B3" s="1"/>
      <c r="C3" s="451" t="s">
        <v>86</v>
      </c>
      <c r="D3" s="451"/>
      <c r="E3" s="451"/>
      <c r="F3" s="451"/>
      <c r="G3" s="451"/>
      <c r="H3" s="451"/>
      <c r="I3" s="451"/>
      <c r="J3" s="451"/>
      <c r="K3" s="452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8"/>
      <c r="E8" s="208"/>
      <c r="F8" s="208"/>
      <c r="G8" s="208"/>
      <c r="H8" s="86"/>
      <c r="I8" s="86"/>
      <c r="J8" s="208"/>
      <c r="K8" s="209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3"/>
      <c r="K10" s="227"/>
      <c r="L10" s="123"/>
      <c r="M10" s="123"/>
    </row>
    <row r="11" spans="1:11" s="61" customFormat="1" ht="15">
      <c r="A11" s="89"/>
      <c r="B11" s="280"/>
      <c r="C11" s="269"/>
      <c r="D11" s="270"/>
      <c r="E11" s="156"/>
      <c r="F11" s="271"/>
      <c r="G11" s="271"/>
      <c r="H11" s="57"/>
      <c r="I11" s="57"/>
      <c r="J11" s="57"/>
      <c r="K11" s="227"/>
    </row>
    <row r="12" spans="1:13" s="59" customFormat="1" ht="13.5" customHeight="1">
      <c r="A12" s="89"/>
      <c r="B12" s="123"/>
      <c r="C12" s="179" t="s">
        <v>10</v>
      </c>
      <c r="D12" s="210"/>
      <c r="E12" s="180"/>
      <c r="F12" s="181">
        <f>SUM(F10:G10)</f>
        <v>0</v>
      </c>
      <c r="G12" s="52"/>
      <c r="H12" s="8"/>
      <c r="I12" s="8"/>
      <c r="J12" s="8"/>
      <c r="K12" s="209"/>
      <c r="L12" s="66"/>
      <c r="M12" s="66"/>
    </row>
    <row r="13" spans="1:13" s="33" customFormat="1" ht="13.5" customHeight="1">
      <c r="A13" s="89"/>
      <c r="B13" s="208"/>
      <c r="C13" s="10"/>
      <c r="D13" s="11"/>
      <c r="E13" s="12"/>
      <c r="F13" s="12"/>
      <c r="G13" s="52"/>
      <c r="H13" s="8"/>
      <c r="I13" s="8"/>
      <c r="J13" s="8"/>
      <c r="K13" s="209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8"/>
      <c r="E14" s="208"/>
      <c r="F14" s="208"/>
      <c r="G14" s="208"/>
      <c r="H14" s="86"/>
      <c r="I14" s="86"/>
      <c r="J14" s="208"/>
      <c r="K14" s="209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64" t="s">
        <v>88</v>
      </c>
      <c r="B16" s="280"/>
      <c r="C16" s="269">
        <v>43506</v>
      </c>
      <c r="D16" s="156">
        <v>43506</v>
      </c>
      <c r="E16" s="156">
        <v>43516</v>
      </c>
      <c r="F16" s="271">
        <v>13000000</v>
      </c>
      <c r="G16" s="271"/>
      <c r="H16" s="57" t="s">
        <v>82</v>
      </c>
      <c r="I16" s="57" t="s">
        <v>108</v>
      </c>
      <c r="J16" s="57" t="s">
        <v>80</v>
      </c>
      <c r="K16" s="227"/>
      <c r="L16" s="123"/>
      <c r="M16" s="123"/>
    </row>
    <row r="17" spans="1:13" s="61" customFormat="1" ht="15">
      <c r="A17" s="164" t="s">
        <v>129</v>
      </c>
      <c r="B17" s="280"/>
      <c r="C17" s="269">
        <v>43524</v>
      </c>
      <c r="D17" s="156" t="s">
        <v>80</v>
      </c>
      <c r="E17" s="156" t="s">
        <v>80</v>
      </c>
      <c r="F17" s="271">
        <v>24550000</v>
      </c>
      <c r="G17" s="271"/>
      <c r="H17" s="57" t="s">
        <v>82</v>
      </c>
      <c r="I17" s="57" t="s">
        <v>11</v>
      </c>
      <c r="J17" s="57" t="s">
        <v>80</v>
      </c>
      <c r="K17" s="227"/>
      <c r="L17" s="123"/>
      <c r="M17" s="123"/>
    </row>
    <row r="18" spans="1:13" s="33" customFormat="1" ht="13.5" customHeight="1">
      <c r="A18" s="164"/>
      <c r="B18" s="280"/>
      <c r="C18" s="269"/>
      <c r="D18" s="270"/>
      <c r="E18" s="270"/>
      <c r="F18" s="271"/>
      <c r="G18" s="271"/>
      <c r="H18" s="57"/>
      <c r="I18" s="57"/>
      <c r="J18" s="57"/>
      <c r="K18" s="227"/>
      <c r="L18" s="231"/>
      <c r="M18" s="231"/>
    </row>
    <row r="19" spans="1:13" s="33" customFormat="1" ht="13.5" customHeight="1">
      <c r="A19" s="89"/>
      <c r="B19" s="208"/>
      <c r="C19" s="179" t="s">
        <v>10</v>
      </c>
      <c r="D19" s="210"/>
      <c r="E19" s="180"/>
      <c r="F19" s="181">
        <f>SUM(F16:F17)</f>
        <v>37550000</v>
      </c>
      <c r="G19" s="52"/>
      <c r="H19" s="8"/>
      <c r="I19" s="8"/>
      <c r="J19" s="8"/>
      <c r="K19" s="209"/>
      <c r="L19" s="142"/>
      <c r="M19" s="142"/>
    </row>
    <row r="20" spans="1:13" s="61" customFormat="1" ht="15">
      <c r="A20" s="101"/>
      <c r="B20" s="208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5" t="s">
        <v>46</v>
      </c>
      <c r="C21" s="70"/>
      <c r="D21" s="208"/>
      <c r="E21" s="208"/>
      <c r="F21" s="208"/>
      <c r="G21" s="208"/>
      <c r="H21" s="86"/>
      <c r="I21" s="86"/>
      <c r="J21" s="208"/>
      <c r="K21" s="209"/>
      <c r="L21" s="71"/>
      <c r="M21" s="71"/>
    </row>
    <row r="22" spans="1:13" s="61" customFormat="1" ht="15">
      <c r="A22" s="176"/>
      <c r="B22" s="170"/>
      <c r="C22" s="171" t="s">
        <v>50</v>
      </c>
      <c r="D22" s="172"/>
      <c r="E22" s="172"/>
      <c r="F22" s="172"/>
      <c r="G22" s="173"/>
      <c r="H22" s="174"/>
      <c r="I22" s="171"/>
      <c r="J22" s="172"/>
      <c r="K22" s="178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3"/>
      <c r="K23" s="209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09"/>
      <c r="L24" s="123"/>
      <c r="M24" s="123"/>
    </row>
    <row r="25" spans="1:13" s="61" customFormat="1" ht="15">
      <c r="A25" s="62"/>
      <c r="B25" s="123"/>
      <c r="C25" s="179" t="s">
        <v>10</v>
      </c>
      <c r="D25" s="210"/>
      <c r="E25" s="180"/>
      <c r="F25" s="181">
        <f>SUM(F21:F23)</f>
        <v>0</v>
      </c>
      <c r="G25" s="208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5" t="s">
        <v>48</v>
      </c>
      <c r="C27" s="70"/>
      <c r="D27" s="208"/>
      <c r="E27" s="208"/>
      <c r="F27" s="208"/>
      <c r="G27" s="208"/>
      <c r="H27" s="86"/>
      <c r="I27" s="86"/>
      <c r="J27" s="208"/>
      <c r="K27" s="209"/>
      <c r="L27" s="73"/>
      <c r="M27" s="73"/>
    </row>
    <row r="28" spans="1:13" s="61" customFormat="1" ht="15">
      <c r="A28" s="176"/>
      <c r="B28" s="170"/>
      <c r="C28" s="171" t="s">
        <v>50</v>
      </c>
      <c r="D28" s="172"/>
      <c r="E28" s="172"/>
      <c r="F28" s="172"/>
      <c r="G28" s="173"/>
      <c r="H28" s="174"/>
      <c r="I28" s="171"/>
      <c r="J28" s="172"/>
      <c r="K28" s="178"/>
      <c r="L28" s="74"/>
      <c r="M28" s="74"/>
    </row>
    <row r="29" spans="1:13" s="61" customFormat="1" ht="15">
      <c r="A29" s="155" t="s">
        <v>64</v>
      </c>
      <c r="B29" s="119"/>
      <c r="C29" s="153"/>
      <c r="D29" s="146"/>
      <c r="E29" s="154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79" t="s">
        <v>10</v>
      </c>
      <c r="D31" s="210"/>
      <c r="E31" s="210"/>
      <c r="F31" s="181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2"/>
      <c r="B33" s="213"/>
      <c r="C33" s="214"/>
      <c r="D33" s="214"/>
      <c r="E33" s="214"/>
      <c r="F33" s="213"/>
      <c r="G33" s="215"/>
      <c r="H33" s="216"/>
      <c r="I33" s="216"/>
      <c r="J33" s="214"/>
      <c r="K33" s="157"/>
      <c r="L33" s="123"/>
      <c r="M33" s="123"/>
    </row>
    <row r="34" spans="1:13" s="61" customFormat="1" ht="13.5" customHeight="1">
      <c r="A34" s="89"/>
      <c r="B34" s="175" t="s">
        <v>12</v>
      </c>
      <c r="C34" s="70"/>
      <c r="D34" s="208"/>
      <c r="E34" s="208"/>
      <c r="F34" s="208"/>
      <c r="G34" s="208"/>
      <c r="H34" s="86"/>
      <c r="I34" s="86"/>
      <c r="J34" s="208"/>
      <c r="K34" s="209"/>
      <c r="L34" s="91"/>
      <c r="M34" s="91"/>
    </row>
    <row r="35" spans="1:13" s="61" customFormat="1" ht="13.5" customHeight="1">
      <c r="A35" s="176"/>
      <c r="B35" s="170"/>
      <c r="C35" s="171" t="s">
        <v>13</v>
      </c>
      <c r="D35" s="172"/>
      <c r="E35" s="172"/>
      <c r="F35" s="172"/>
      <c r="G35" s="173"/>
      <c r="H35" s="174"/>
      <c r="I35" s="171"/>
      <c r="J35" s="172"/>
      <c r="K35" s="178"/>
      <c r="L35" s="104"/>
      <c r="M35" s="104"/>
    </row>
    <row r="36" spans="1:13" s="61" customFormat="1" ht="13.5" customHeight="1">
      <c r="A36" s="149" t="s">
        <v>64</v>
      </c>
      <c r="B36" s="208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08"/>
      <c r="C37" s="148"/>
      <c r="D37" s="156"/>
      <c r="E37" s="156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6"/>
      <c r="B38" s="177"/>
      <c r="C38" s="171" t="s">
        <v>68</v>
      </c>
      <c r="D38" s="172"/>
      <c r="E38" s="172"/>
      <c r="F38" s="172"/>
      <c r="G38" s="173"/>
      <c r="H38" s="174"/>
      <c r="I38" s="171"/>
      <c r="J38" s="172"/>
      <c r="K38" s="178"/>
      <c r="L38" s="100"/>
      <c r="M38" s="100"/>
    </row>
    <row r="39" spans="1:11" s="61" customFormat="1" ht="15" customHeight="1">
      <c r="A39" s="149" t="s">
        <v>64</v>
      </c>
      <c r="B39" s="208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08"/>
      <c r="C40" s="148"/>
      <c r="D40" s="156"/>
      <c r="E40" s="156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2" t="s">
        <v>10</v>
      </c>
      <c r="D41" s="183"/>
      <c r="E41" s="184"/>
      <c r="F41" s="185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5" t="s">
        <v>41</v>
      </c>
      <c r="C43" s="70"/>
      <c r="D43" s="208"/>
      <c r="E43" s="208"/>
      <c r="F43" s="208"/>
      <c r="G43" s="208"/>
      <c r="H43" s="86"/>
      <c r="I43" s="86"/>
      <c r="J43" s="208"/>
      <c r="K43" s="209"/>
      <c r="L43" s="92"/>
      <c r="M43" s="92"/>
    </row>
    <row r="44" spans="1:13" s="61" customFormat="1" ht="15">
      <c r="A44" s="176"/>
      <c r="B44" s="170"/>
      <c r="C44" s="171" t="s">
        <v>20</v>
      </c>
      <c r="D44" s="172"/>
      <c r="E44" s="172"/>
      <c r="F44" s="172"/>
      <c r="G44" s="173"/>
      <c r="H44" s="174"/>
      <c r="I44" s="171"/>
      <c r="J44" s="172"/>
      <c r="K44" s="178"/>
      <c r="L44" s="123"/>
      <c r="M44" s="123"/>
    </row>
    <row r="45" spans="1:13" s="61" customFormat="1" ht="15">
      <c r="A45" s="149" t="s">
        <v>64</v>
      </c>
      <c r="B45" s="223"/>
      <c r="C45" s="148"/>
      <c r="D45" s="156"/>
      <c r="E45" s="156"/>
      <c r="F45" s="223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6"/>
      <c r="B46" s="177"/>
      <c r="C46" s="171" t="s">
        <v>47</v>
      </c>
      <c r="D46" s="172"/>
      <c r="E46" s="172"/>
      <c r="F46" s="172"/>
      <c r="G46" s="173"/>
      <c r="H46" s="174"/>
      <c r="I46" s="171"/>
      <c r="J46" s="172"/>
      <c r="K46" s="178"/>
      <c r="L46" s="114"/>
      <c r="M46" s="114"/>
    </row>
    <row r="47" spans="1:13" s="61" customFormat="1" ht="15">
      <c r="A47" s="149" t="s">
        <v>64</v>
      </c>
      <c r="B47" s="221"/>
      <c r="C47" s="148"/>
      <c r="D47" s="156"/>
      <c r="E47" s="156"/>
      <c r="F47" s="221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6"/>
      <c r="B48" s="177"/>
      <c r="C48" s="171" t="s">
        <v>42</v>
      </c>
      <c r="D48" s="172"/>
      <c r="E48" s="172"/>
      <c r="F48" s="172"/>
      <c r="G48" s="173"/>
      <c r="H48" s="174"/>
      <c r="I48" s="171"/>
      <c r="J48" s="172"/>
      <c r="K48" s="178"/>
      <c r="L48" s="92"/>
      <c r="M48" s="92"/>
    </row>
    <row r="49" spans="1:13" s="61" customFormat="1" ht="15">
      <c r="A49" s="149" t="s">
        <v>64</v>
      </c>
      <c r="B49" s="231"/>
      <c r="C49" s="148"/>
      <c r="D49" s="156"/>
      <c r="E49" s="156"/>
      <c r="F49" s="231"/>
      <c r="G49" s="95"/>
      <c r="H49" s="14"/>
      <c r="I49" s="97"/>
      <c r="J49" s="292"/>
      <c r="K49" s="67"/>
      <c r="L49" s="123"/>
      <c r="M49" s="123"/>
    </row>
    <row r="50" spans="1:13" s="61" customFormat="1" ht="15">
      <c r="A50" s="176"/>
      <c r="B50" s="177"/>
      <c r="C50" s="171" t="s">
        <v>49</v>
      </c>
      <c r="D50" s="172"/>
      <c r="E50" s="172"/>
      <c r="F50" s="172"/>
      <c r="G50" s="173"/>
      <c r="H50" s="174"/>
      <c r="I50" s="171"/>
      <c r="J50" s="172"/>
      <c r="K50" s="178"/>
      <c r="L50" s="73"/>
      <c r="M50" s="73"/>
    </row>
    <row r="51" spans="1:13" s="61" customFormat="1" ht="15">
      <c r="A51" s="149" t="s">
        <v>64</v>
      </c>
      <c r="B51" s="223"/>
      <c r="C51" s="148"/>
      <c r="D51" s="156"/>
      <c r="E51" s="156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6"/>
      <c r="B52" s="177"/>
      <c r="C52" s="171" t="s">
        <v>35</v>
      </c>
      <c r="D52" s="172"/>
      <c r="E52" s="172"/>
      <c r="F52" s="172"/>
      <c r="G52" s="173"/>
      <c r="H52" s="174"/>
      <c r="I52" s="171"/>
      <c r="J52" s="172"/>
      <c r="K52" s="178"/>
      <c r="L52" s="73"/>
      <c r="M52" s="73"/>
    </row>
    <row r="53" spans="1:13" s="61" customFormat="1" ht="15" customHeight="1">
      <c r="A53" s="149" t="s">
        <v>64</v>
      </c>
      <c r="B53" s="229"/>
      <c r="C53" s="148"/>
      <c r="D53" s="156"/>
      <c r="E53" s="156"/>
      <c r="F53" s="95"/>
      <c r="G53" s="95"/>
      <c r="H53" s="14"/>
      <c r="I53" s="97"/>
      <c r="J53" s="8"/>
      <c r="K53" s="151"/>
      <c r="L53" s="147">
        <f>DAYS360(C53,D53)</f>
        <v>0</v>
      </c>
      <c r="M53" s="159"/>
    </row>
    <row r="54" spans="1:13" s="61" customFormat="1" ht="15" customHeight="1">
      <c r="A54" s="176"/>
      <c r="B54" s="177"/>
      <c r="C54" s="171" t="s">
        <v>77</v>
      </c>
      <c r="D54" s="265"/>
      <c r="E54" s="265"/>
      <c r="F54" s="265"/>
      <c r="G54" s="173"/>
      <c r="H54" s="174"/>
      <c r="I54" s="171"/>
      <c r="J54" s="265"/>
      <c r="K54" s="268"/>
      <c r="L54" s="273"/>
      <c r="M54" s="274"/>
    </row>
    <row r="55" spans="1:13" s="400" customFormat="1" ht="15" customHeight="1">
      <c r="A55" s="149" t="s">
        <v>64</v>
      </c>
      <c r="B55" s="234"/>
      <c r="C55" s="281"/>
      <c r="D55" s="270"/>
      <c r="E55" s="270"/>
      <c r="F55" s="293"/>
      <c r="H55" s="14"/>
      <c r="I55" s="292"/>
      <c r="J55" s="57"/>
      <c r="K55" s="298"/>
      <c r="L55" s="273"/>
      <c r="M55" s="274"/>
    </row>
    <row r="56" spans="1:13" s="61" customFormat="1" ht="15">
      <c r="A56" s="176"/>
      <c r="B56" s="177"/>
      <c r="C56" s="171" t="s">
        <v>23</v>
      </c>
      <c r="D56" s="172"/>
      <c r="E56" s="172"/>
      <c r="F56" s="172"/>
      <c r="G56" s="173"/>
      <c r="H56" s="174"/>
      <c r="I56" s="171"/>
      <c r="J56" s="172"/>
      <c r="K56" s="178"/>
      <c r="L56" s="87"/>
      <c r="M56" s="87"/>
    </row>
    <row r="57" spans="1:13" s="61" customFormat="1" ht="15" customHeight="1">
      <c r="A57" s="149" t="s">
        <v>64</v>
      </c>
      <c r="B57" s="280"/>
      <c r="C57" s="269"/>
      <c r="D57" s="156"/>
      <c r="E57" s="156"/>
      <c r="F57" s="271"/>
      <c r="G57" s="271"/>
      <c r="H57" s="57"/>
      <c r="I57" s="57"/>
      <c r="J57" s="57"/>
      <c r="K57" s="298"/>
      <c r="L57" s="273"/>
      <c r="M57" s="274"/>
    </row>
    <row r="58" spans="1:13" s="61" customFormat="1" ht="15">
      <c r="A58" s="89"/>
      <c r="B58" s="228"/>
      <c r="C58" s="148"/>
      <c r="D58" s="156"/>
      <c r="E58" s="156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2" t="s">
        <v>10</v>
      </c>
      <c r="D59" s="183"/>
      <c r="E59" s="184"/>
      <c r="F59" s="185">
        <f>SUM(F45:F57)</f>
        <v>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08"/>
      <c r="C61" s="208"/>
      <c r="D61" s="208"/>
      <c r="E61" s="208"/>
      <c r="F61" s="208"/>
      <c r="G61" s="208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08"/>
      <c r="H62" s="14"/>
      <c r="I62" s="14"/>
      <c r="J62" s="8"/>
      <c r="K62" s="111"/>
    </row>
    <row r="63" spans="1:11" ht="15">
      <c r="A63" s="89"/>
      <c r="B63" s="186" t="s">
        <v>24</v>
      </c>
      <c r="C63" s="187" t="s">
        <v>10</v>
      </c>
      <c r="D63" s="188"/>
      <c r="E63" s="188"/>
      <c r="F63" s="185">
        <f>F12+F25+F41+F59+F31+F19</f>
        <v>37550000</v>
      </c>
      <c r="G63" s="208"/>
      <c r="H63" s="14"/>
      <c r="I63" s="14"/>
      <c r="J63" s="8"/>
      <c r="K63" s="111"/>
    </row>
    <row r="64" spans="1:11" ht="15">
      <c r="A64" s="62"/>
      <c r="B64" s="208"/>
      <c r="C64" s="15"/>
      <c r="D64" s="15"/>
      <c r="E64" s="15"/>
      <c r="F64" s="208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7"/>
      <c r="B66" s="218"/>
      <c r="C66" s="219"/>
      <c r="D66" s="219"/>
      <c r="E66" s="219"/>
      <c r="F66" s="211" t="str">
        <f>+C1</f>
        <v>Williams Brazil</v>
      </c>
      <c r="G66" s="211"/>
      <c r="H66" s="220"/>
      <c r="I66" s="220"/>
      <c r="J66" s="220"/>
      <c r="K66" s="160"/>
    </row>
    <row r="67" spans="1:11" ht="25.5">
      <c r="A67" s="43"/>
      <c r="B67" s="19"/>
      <c r="C67" s="21"/>
      <c r="D67" s="21"/>
      <c r="E67" s="21"/>
      <c r="F67" s="22" t="str">
        <f>+C2</f>
        <v>SUGAR LINE UP edition 20.02.2019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3" t="s">
        <v>25</v>
      </c>
      <c r="B70" s="454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7" t="s">
        <v>45</v>
      </c>
      <c r="B71" s="95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7" t="s">
        <v>55</v>
      </c>
      <c r="B72" s="95">
        <f>F19</f>
        <v>37550000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7" t="s">
        <v>41</v>
      </c>
      <c r="B76" s="95">
        <f>F59</f>
        <v>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5" t="s">
        <v>26</v>
      </c>
      <c r="B77" s="195">
        <f>SUM(B71:B76)</f>
        <v>37550000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3" t="s">
        <v>40</v>
      </c>
      <c r="B84" s="454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53</v>
      </c>
      <c r="B85" s="95">
        <f>SUMIF($H$10:$H$60,"A45",$F$10:$F$60)</f>
        <v>37550000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7" t="s">
        <v>52</v>
      </c>
      <c r="B86" s="95">
        <f>SUMIF($H$12:$H$60,"B150",$F$12:$G$60)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7" t="s">
        <v>75</v>
      </c>
      <c r="B87" s="95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5" t="s">
        <v>26</v>
      </c>
      <c r="B88" s="195">
        <f>SUM(B85:B87)</f>
        <v>37550000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1">
      <selection activeCell="H13" sqref="H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</row>
    <row r="2" spans="1:11" ht="26.25">
      <c r="A2" s="38"/>
      <c r="B2" s="1"/>
      <c r="C2" s="449" t="str">
        <f>+LINEUP!C2</f>
        <v>SUGAR LINE UP edition 20.02.2019</v>
      </c>
      <c r="D2" s="449"/>
      <c r="E2" s="449"/>
      <c r="F2" s="449"/>
      <c r="G2" s="449"/>
      <c r="H2" s="449"/>
      <c r="I2" s="449"/>
      <c r="J2" s="449"/>
      <c r="K2" s="450"/>
    </row>
    <row r="3" spans="1:11" ht="15">
      <c r="A3" s="38"/>
      <c r="B3" s="1"/>
      <c r="C3" s="451" t="s">
        <v>86</v>
      </c>
      <c r="D3" s="451"/>
      <c r="E3" s="451"/>
      <c r="F3" s="451"/>
      <c r="G3" s="451"/>
      <c r="H3" s="451"/>
      <c r="I3" s="451"/>
      <c r="J3" s="451"/>
      <c r="K3" s="452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7"/>
      <c r="K5" s="51"/>
    </row>
    <row r="6" spans="1:11" ht="15">
      <c r="A6" s="246" t="s">
        <v>0</v>
      </c>
      <c r="B6" s="247"/>
      <c r="C6" s="248" t="s">
        <v>1</v>
      </c>
      <c r="D6" s="248" t="s">
        <v>2</v>
      </c>
      <c r="E6" s="248" t="s">
        <v>3</v>
      </c>
      <c r="F6" s="248"/>
      <c r="G6" s="248" t="s">
        <v>5</v>
      </c>
      <c r="H6" s="248" t="s">
        <v>6</v>
      </c>
      <c r="I6" s="248" t="s">
        <v>7</v>
      </c>
      <c r="J6" s="248" t="s">
        <v>8</v>
      </c>
      <c r="K6" s="249"/>
    </row>
    <row r="7" spans="1:13" s="235" customFormat="1" ht="15">
      <c r="A7" s="250"/>
      <c r="B7" s="251"/>
      <c r="C7" s="251"/>
      <c r="D7" s="251"/>
      <c r="E7" s="252"/>
      <c r="F7" s="251"/>
      <c r="G7" s="251"/>
      <c r="H7" s="252"/>
      <c r="I7" s="252"/>
      <c r="J7" s="251"/>
      <c r="K7" s="253"/>
      <c r="L7" s="254"/>
      <c r="M7" s="234"/>
    </row>
    <row r="8" spans="1:13" s="235" customFormat="1" ht="13.5" customHeight="1">
      <c r="A8" s="255"/>
      <c r="B8" s="256" t="s">
        <v>45</v>
      </c>
      <c r="C8" s="257"/>
      <c r="D8" s="384"/>
      <c r="E8" s="259"/>
      <c r="F8" s="384"/>
      <c r="G8" s="384"/>
      <c r="H8" s="259"/>
      <c r="I8" s="259"/>
      <c r="J8" s="384"/>
      <c r="K8" s="385"/>
      <c r="L8" s="254"/>
      <c r="M8" s="261"/>
    </row>
    <row r="9" spans="1:14" s="235" customFormat="1" ht="13.5" customHeight="1">
      <c r="A9" s="262"/>
      <c r="B9" s="263"/>
      <c r="C9" s="264" t="s">
        <v>73</v>
      </c>
      <c r="D9" s="265"/>
      <c r="E9" s="402"/>
      <c r="F9" s="265"/>
      <c r="G9" s="266" t="s">
        <v>57</v>
      </c>
      <c r="H9" s="174"/>
      <c r="I9" s="264"/>
      <c r="J9" s="265"/>
      <c r="K9" s="268" t="s">
        <v>44</v>
      </c>
      <c r="L9" s="254"/>
      <c r="M9" s="261"/>
      <c r="N9" s="254"/>
    </row>
    <row r="10" spans="1:13" s="400" customFormat="1" ht="15.75" customHeight="1">
      <c r="A10" s="277" t="s">
        <v>64</v>
      </c>
      <c r="B10" s="280"/>
      <c r="C10" s="269"/>
      <c r="D10" s="270"/>
      <c r="E10" s="405"/>
      <c r="F10" s="271"/>
      <c r="G10" s="271"/>
      <c r="H10" s="57"/>
      <c r="I10" s="57"/>
      <c r="J10" s="57"/>
      <c r="K10" s="429"/>
      <c r="L10" s="273"/>
      <c r="M10" s="274"/>
    </row>
    <row r="11" spans="1:13" s="235" customFormat="1" ht="15">
      <c r="A11" s="262"/>
      <c r="B11" s="275"/>
      <c r="C11" s="264" t="s">
        <v>59</v>
      </c>
      <c r="D11" s="265"/>
      <c r="E11" s="402"/>
      <c r="F11" s="265"/>
      <c r="G11" s="266" t="s">
        <v>57</v>
      </c>
      <c r="H11" s="276"/>
      <c r="I11" s="264"/>
      <c r="J11" s="265"/>
      <c r="K11" s="268"/>
      <c r="L11" s="254"/>
      <c r="M11" s="274"/>
    </row>
    <row r="12" spans="1:13" s="400" customFormat="1" ht="15.75" customHeight="1">
      <c r="A12" s="277" t="s">
        <v>64</v>
      </c>
      <c r="B12" s="280"/>
      <c r="C12" s="269"/>
      <c r="D12" s="270"/>
      <c r="E12" s="405"/>
      <c r="F12" s="271"/>
      <c r="G12" s="271"/>
      <c r="H12" s="57"/>
      <c r="I12" s="57"/>
      <c r="J12" s="57"/>
      <c r="K12" s="428"/>
      <c r="L12" s="273"/>
      <c r="M12" s="274"/>
    </row>
    <row r="13" spans="1:13" s="235" customFormat="1" ht="13.5" customHeight="1">
      <c r="A13" s="282"/>
      <c r="B13" s="384"/>
      <c r="C13" s="386" t="s">
        <v>10</v>
      </c>
      <c r="D13" s="387"/>
      <c r="E13" s="410"/>
      <c r="F13" s="285"/>
      <c r="G13" s="286">
        <f>SUM(G10:G12)</f>
        <v>0</v>
      </c>
      <c r="H13" s="384"/>
      <c r="I13" s="384"/>
      <c r="J13" s="384"/>
      <c r="K13" s="385"/>
      <c r="L13" s="254"/>
      <c r="M13" s="261"/>
    </row>
    <row r="14" spans="1:13" s="235" customFormat="1" ht="13.5" customHeight="1">
      <c r="A14" s="255"/>
      <c r="B14" s="287"/>
      <c r="C14" s="288"/>
      <c r="D14" s="289"/>
      <c r="E14" s="289"/>
      <c r="F14" s="290"/>
      <c r="G14" s="291"/>
      <c r="H14" s="292"/>
      <c r="I14" s="292"/>
      <c r="J14" s="292"/>
      <c r="K14" s="385"/>
      <c r="L14" s="273"/>
      <c r="M14" s="261"/>
    </row>
    <row r="15" spans="1:13" s="235" customFormat="1" ht="13.5" customHeight="1">
      <c r="A15" s="255"/>
      <c r="B15" s="256" t="s">
        <v>55</v>
      </c>
      <c r="C15" s="257"/>
      <c r="D15" s="384"/>
      <c r="E15" s="259"/>
      <c r="F15" s="384"/>
      <c r="G15" s="384"/>
      <c r="H15" s="259"/>
      <c r="I15" s="259"/>
      <c r="J15" s="384"/>
      <c r="K15" s="385"/>
      <c r="L15" s="273"/>
      <c r="M15" s="261"/>
    </row>
    <row r="16" spans="1:13" s="235" customFormat="1" ht="13.5" customHeight="1">
      <c r="A16" s="262"/>
      <c r="B16" s="263"/>
      <c r="C16" s="264" t="s">
        <v>50</v>
      </c>
      <c r="D16" s="265"/>
      <c r="E16" s="402"/>
      <c r="F16" s="265"/>
      <c r="G16" s="266" t="s">
        <v>57</v>
      </c>
      <c r="H16" s="276"/>
      <c r="I16" s="264"/>
      <c r="J16" s="265"/>
      <c r="K16" s="268"/>
      <c r="L16" s="254"/>
      <c r="M16" s="261"/>
    </row>
    <row r="17" spans="1:13" s="235" customFormat="1" ht="15.75" customHeight="1">
      <c r="A17" s="277" t="s">
        <v>64</v>
      </c>
      <c r="B17" s="280"/>
      <c r="C17" s="269"/>
      <c r="D17" s="270"/>
      <c r="E17" s="405"/>
      <c r="F17" s="271"/>
      <c r="G17" s="271"/>
      <c r="H17" s="57"/>
      <c r="I17" s="57"/>
      <c r="J17" s="57"/>
      <c r="K17" s="385"/>
      <c r="L17" s="273"/>
      <c r="M17" s="274"/>
    </row>
    <row r="18" spans="1:13" s="235" customFormat="1" ht="13.5" customHeight="1">
      <c r="A18" s="282"/>
      <c r="B18" s="384"/>
      <c r="C18" s="386" t="s">
        <v>10</v>
      </c>
      <c r="D18" s="387"/>
      <c r="E18" s="410"/>
      <c r="F18" s="285">
        <f>SUM(F17:F17)</f>
        <v>0</v>
      </c>
      <c r="G18" s="286">
        <f>SUM(G17)</f>
        <v>0</v>
      </c>
      <c r="H18" s="384"/>
      <c r="I18" s="384"/>
      <c r="J18" s="384"/>
      <c r="K18" s="385"/>
      <c r="L18" s="254"/>
      <c r="M18" s="261"/>
    </row>
    <row r="19" spans="1:13" s="235" customFormat="1" ht="13.5" customHeight="1">
      <c r="A19" s="282"/>
      <c r="B19" s="384"/>
      <c r="C19" s="294"/>
      <c r="D19" s="295"/>
      <c r="E19" s="295"/>
      <c r="F19" s="296"/>
      <c r="G19" s="296"/>
      <c r="H19" s="384"/>
      <c r="I19" s="384"/>
      <c r="J19" s="384"/>
      <c r="K19" s="385"/>
      <c r="L19" s="254"/>
      <c r="M19" s="261"/>
    </row>
    <row r="20" spans="1:13" s="278" customFormat="1" ht="13.5" customHeight="1">
      <c r="A20" s="255"/>
      <c r="B20" s="256" t="s">
        <v>46</v>
      </c>
      <c r="C20" s="257"/>
      <c r="D20" s="234"/>
      <c r="E20" s="404"/>
      <c r="F20" s="234"/>
      <c r="G20" s="234"/>
      <c r="H20" s="259"/>
      <c r="I20" s="259"/>
      <c r="J20" s="384"/>
      <c r="K20" s="385"/>
      <c r="L20" s="297"/>
      <c r="M20" s="279"/>
    </row>
    <row r="21" spans="1:13" s="278" customFormat="1" ht="13.5" customHeight="1">
      <c r="A21" s="262"/>
      <c r="B21" s="263"/>
      <c r="C21" s="264" t="s">
        <v>73</v>
      </c>
      <c r="D21" s="265"/>
      <c r="E21" s="402"/>
      <c r="F21" s="265"/>
      <c r="G21" s="266" t="s">
        <v>57</v>
      </c>
      <c r="H21" s="276"/>
      <c r="I21" s="264"/>
      <c r="J21" s="265"/>
      <c r="K21" s="268"/>
      <c r="L21" s="297"/>
      <c r="M21" s="279"/>
    </row>
    <row r="22" spans="1:13" s="278" customFormat="1" ht="15.75" customHeight="1">
      <c r="A22" s="164" t="s">
        <v>131</v>
      </c>
      <c r="B22" s="280"/>
      <c r="C22" s="269">
        <v>43518</v>
      </c>
      <c r="D22" s="156">
        <v>43518</v>
      </c>
      <c r="E22" s="156">
        <v>43520</v>
      </c>
      <c r="G22" s="271">
        <v>26600000</v>
      </c>
      <c r="H22" s="57" t="s">
        <v>9</v>
      </c>
      <c r="I22" s="57" t="s">
        <v>132</v>
      </c>
      <c r="J22" s="57" t="s">
        <v>81</v>
      </c>
      <c r="K22" s="432"/>
      <c r="L22" s="297"/>
      <c r="M22" s="327"/>
    </row>
    <row r="23" spans="1:13" s="235" customFormat="1" ht="14.25" customHeight="1">
      <c r="A23" s="262"/>
      <c r="B23" s="275"/>
      <c r="C23" s="264" t="s">
        <v>50</v>
      </c>
      <c r="D23" s="265"/>
      <c r="E23" s="402"/>
      <c r="F23" s="265"/>
      <c r="G23" s="266" t="s">
        <v>57</v>
      </c>
      <c r="H23" s="276"/>
      <c r="I23" s="264"/>
      <c r="J23" s="265"/>
      <c r="K23" s="268"/>
      <c r="L23" s="297"/>
      <c r="M23" s="261"/>
    </row>
    <row r="24" spans="1:13" s="235" customFormat="1" ht="15">
      <c r="A24" s="277" t="s">
        <v>64</v>
      </c>
      <c r="B24" s="234"/>
      <c r="C24" s="234"/>
      <c r="D24" s="234"/>
      <c r="E24" s="404"/>
      <c r="F24" s="234"/>
      <c r="G24" s="234"/>
      <c r="H24" s="234"/>
      <c r="I24" s="234"/>
      <c r="J24" s="234"/>
      <c r="K24" s="298"/>
      <c r="L24" s="297"/>
      <c r="M24" s="261"/>
    </row>
    <row r="25" spans="1:13" s="235" customFormat="1" ht="15">
      <c r="A25" s="282"/>
      <c r="B25" s="384"/>
      <c r="C25" s="386" t="s">
        <v>10</v>
      </c>
      <c r="D25" s="387"/>
      <c r="E25" s="410"/>
      <c r="F25" s="285">
        <f>SUM(F21:F23)</f>
        <v>0</v>
      </c>
      <c r="G25" s="286">
        <f>SUM(G22:G24)</f>
        <v>26600000</v>
      </c>
      <c r="H25" s="384"/>
      <c r="I25" s="384"/>
      <c r="J25" s="384"/>
      <c r="K25" s="385"/>
      <c r="L25" s="254"/>
      <c r="M25" s="261"/>
    </row>
    <row r="26" spans="1:13" s="235" customFormat="1" ht="15">
      <c r="A26" s="282"/>
      <c r="B26" s="384"/>
      <c r="C26" s="294"/>
      <c r="D26" s="295"/>
      <c r="E26" s="295"/>
      <c r="F26" s="296"/>
      <c r="G26" s="296"/>
      <c r="H26" s="384"/>
      <c r="I26" s="384"/>
      <c r="J26" s="384"/>
      <c r="K26" s="385"/>
      <c r="L26" s="254"/>
      <c r="M26" s="261"/>
    </row>
    <row r="27" spans="1:13" s="235" customFormat="1" ht="15">
      <c r="A27" s="301"/>
      <c r="B27" s="256" t="s">
        <v>48</v>
      </c>
      <c r="C27" s="257"/>
      <c r="D27" s="384"/>
      <c r="E27" s="404"/>
      <c r="F27" s="302"/>
      <c r="G27" s="302"/>
      <c r="H27" s="259"/>
      <c r="I27" s="259"/>
      <c r="J27" s="259"/>
      <c r="K27" s="303"/>
      <c r="L27" s="254"/>
      <c r="M27" s="261"/>
    </row>
    <row r="28" spans="1:13" s="235" customFormat="1" ht="15">
      <c r="A28" s="262"/>
      <c r="B28" s="263"/>
      <c r="C28" s="264" t="s">
        <v>50</v>
      </c>
      <c r="D28" s="265"/>
      <c r="E28" s="402"/>
      <c r="F28" s="265"/>
      <c r="G28" s="266" t="s">
        <v>57</v>
      </c>
      <c r="H28" s="266"/>
      <c r="I28" s="264"/>
      <c r="J28" s="265"/>
      <c r="K28" s="268"/>
      <c r="L28" s="273"/>
      <c r="M28" s="274"/>
    </row>
    <row r="29" spans="1:13" s="235" customFormat="1" ht="15">
      <c r="A29" s="277" t="s">
        <v>64</v>
      </c>
      <c r="B29" s="304"/>
      <c r="C29" s="305"/>
      <c r="D29" s="306"/>
      <c r="E29" s="307"/>
      <c r="F29" s="308"/>
      <c r="G29" s="309"/>
      <c r="H29" s="310"/>
      <c r="I29" s="310"/>
      <c r="J29" s="310"/>
      <c r="K29" s="298"/>
      <c r="L29" s="273"/>
      <c r="M29" s="274"/>
    </row>
    <row r="30" spans="1:13" s="235" customFormat="1" ht="15">
      <c r="A30" s="277"/>
      <c r="B30" s="304"/>
      <c r="C30" s="305"/>
      <c r="D30" s="306"/>
      <c r="E30" s="307"/>
      <c r="F30" s="308"/>
      <c r="G30" s="309"/>
      <c r="H30" s="310"/>
      <c r="I30" s="310"/>
      <c r="J30" s="310"/>
      <c r="K30" s="298"/>
      <c r="L30" s="273"/>
      <c r="M30" s="274"/>
    </row>
    <row r="31" spans="1:13" s="235" customFormat="1" ht="15">
      <c r="A31" s="311"/>
      <c r="B31" s="287"/>
      <c r="C31" s="386" t="s">
        <v>10</v>
      </c>
      <c r="D31" s="387"/>
      <c r="E31" s="410"/>
      <c r="F31" s="285">
        <f>SUM(F29)</f>
        <v>0</v>
      </c>
      <c r="G31" s="286">
        <v>0</v>
      </c>
      <c r="H31" s="287"/>
      <c r="I31" s="287"/>
      <c r="J31" s="287"/>
      <c r="K31" s="385"/>
      <c r="L31" s="273"/>
      <c r="M31" s="274"/>
    </row>
    <row r="32" spans="1:13" s="235" customFormat="1" ht="15">
      <c r="A32" s="312" t="s">
        <v>16</v>
      </c>
      <c r="B32" s="313"/>
      <c r="C32" s="314"/>
      <c r="D32" s="314"/>
      <c r="E32" s="316"/>
      <c r="F32" s="313"/>
      <c r="G32" s="315"/>
      <c r="H32" s="316"/>
      <c r="I32" s="316"/>
      <c r="J32" s="314"/>
      <c r="K32" s="317" t="s">
        <v>16</v>
      </c>
      <c r="L32" s="273"/>
      <c r="M32" s="274"/>
    </row>
    <row r="33" spans="1:13" s="235" customFormat="1" ht="15">
      <c r="A33" s="318"/>
      <c r="B33" s="251"/>
      <c r="C33" s="319"/>
      <c r="D33" s="319"/>
      <c r="E33" s="406" t="s">
        <v>128</v>
      </c>
      <c r="F33" s="251"/>
      <c r="G33" s="321"/>
      <c r="H33" s="322"/>
      <c r="I33" s="322"/>
      <c r="J33" s="319"/>
      <c r="K33" s="323"/>
      <c r="L33" s="273"/>
      <c r="M33" s="274"/>
    </row>
    <row r="34" spans="1:13" s="278" customFormat="1" ht="15">
      <c r="A34" s="324"/>
      <c r="B34" s="256" t="s">
        <v>12</v>
      </c>
      <c r="C34" s="257"/>
      <c r="D34" s="295"/>
      <c r="E34" s="295"/>
      <c r="F34" s="296"/>
      <c r="G34" s="325"/>
      <c r="H34" s="326"/>
      <c r="I34" s="326"/>
      <c r="J34" s="326"/>
      <c r="K34" s="385"/>
      <c r="L34" s="273"/>
      <c r="M34" s="327"/>
    </row>
    <row r="35" spans="1:13" s="278" customFormat="1" ht="15">
      <c r="A35" s="262"/>
      <c r="B35" s="263"/>
      <c r="C35" s="264" t="s">
        <v>13</v>
      </c>
      <c r="D35" s="265"/>
      <c r="E35" s="402"/>
      <c r="F35" s="265"/>
      <c r="G35" s="266" t="s">
        <v>57</v>
      </c>
      <c r="H35" s="267"/>
      <c r="I35" s="264"/>
      <c r="J35" s="265"/>
      <c r="K35" s="268"/>
      <c r="L35" s="328"/>
      <c r="M35" s="327"/>
    </row>
    <row r="36" spans="1:13" s="278" customFormat="1" ht="15.75" customHeight="1">
      <c r="A36" s="164" t="s">
        <v>105</v>
      </c>
      <c r="B36" s="280"/>
      <c r="C36" s="269">
        <v>43499</v>
      </c>
      <c r="D36" s="156">
        <v>43515</v>
      </c>
      <c r="E36" s="156">
        <v>43516</v>
      </c>
      <c r="G36" s="271">
        <v>40000000</v>
      </c>
      <c r="H36" s="57" t="s">
        <v>9</v>
      </c>
      <c r="I36" s="57" t="s">
        <v>111</v>
      </c>
      <c r="J36" s="57" t="s">
        <v>85</v>
      </c>
      <c r="K36" s="436"/>
      <c r="L36" s="297"/>
      <c r="M36" s="327"/>
    </row>
    <row r="37" spans="1:13" s="278" customFormat="1" ht="15.75" customHeight="1">
      <c r="A37" s="164" t="s">
        <v>133</v>
      </c>
      <c r="B37" s="280"/>
      <c r="C37" s="269">
        <v>43517</v>
      </c>
      <c r="D37" s="156">
        <v>43518</v>
      </c>
      <c r="E37" s="156">
        <v>43519</v>
      </c>
      <c r="G37" s="271">
        <v>28500000</v>
      </c>
      <c r="H37" s="57" t="s">
        <v>9</v>
      </c>
      <c r="I37" s="57" t="s">
        <v>134</v>
      </c>
      <c r="J37" s="57" t="s">
        <v>66</v>
      </c>
      <c r="K37" s="436"/>
      <c r="L37" s="297"/>
      <c r="M37" s="327"/>
    </row>
    <row r="38" spans="1:13" s="235" customFormat="1" ht="15">
      <c r="A38" s="262"/>
      <c r="B38" s="275"/>
      <c r="C38" s="264" t="s">
        <v>43</v>
      </c>
      <c r="D38" s="329"/>
      <c r="E38" s="402"/>
      <c r="F38" s="265"/>
      <c r="G38" s="266" t="s">
        <v>57</v>
      </c>
      <c r="H38" s="267"/>
      <c r="I38" s="264"/>
      <c r="J38" s="265"/>
      <c r="K38" s="268"/>
      <c r="L38" s="273"/>
      <c r="M38" s="274"/>
    </row>
    <row r="39" spans="1:13" s="278" customFormat="1" ht="15.75" customHeight="1">
      <c r="A39" s="164" t="s">
        <v>123</v>
      </c>
      <c r="B39" s="280"/>
      <c r="C39" s="269">
        <v>43514</v>
      </c>
      <c r="D39" s="156">
        <v>43516</v>
      </c>
      <c r="E39" s="156">
        <v>43517</v>
      </c>
      <c r="G39" s="271">
        <v>32000000</v>
      </c>
      <c r="H39" s="57" t="s">
        <v>9</v>
      </c>
      <c r="I39" s="57" t="s">
        <v>11</v>
      </c>
      <c r="J39" s="57" t="s">
        <v>15</v>
      </c>
      <c r="K39" s="436"/>
      <c r="L39" s="297"/>
      <c r="M39" s="327"/>
    </row>
    <row r="40" spans="1:13" s="278" customFormat="1" ht="15.75" customHeight="1">
      <c r="A40" s="164" t="s">
        <v>135</v>
      </c>
      <c r="B40" s="280"/>
      <c r="C40" s="269">
        <v>43514</v>
      </c>
      <c r="D40" s="156">
        <v>43517</v>
      </c>
      <c r="E40" s="156">
        <v>43518</v>
      </c>
      <c r="G40" s="271">
        <v>33000000</v>
      </c>
      <c r="H40" s="57" t="s">
        <v>9</v>
      </c>
      <c r="I40" s="57" t="s">
        <v>140</v>
      </c>
      <c r="J40" s="57" t="s">
        <v>15</v>
      </c>
      <c r="K40" s="436"/>
      <c r="L40" s="297"/>
      <c r="M40" s="327"/>
    </row>
    <row r="41" spans="1:13" s="278" customFormat="1" ht="15.75" customHeight="1">
      <c r="A41" s="164" t="s">
        <v>136</v>
      </c>
      <c r="B41" s="280"/>
      <c r="C41" s="269">
        <v>43516</v>
      </c>
      <c r="D41" s="156">
        <v>43518</v>
      </c>
      <c r="E41" s="156">
        <v>43519</v>
      </c>
      <c r="G41" s="271">
        <v>31500000</v>
      </c>
      <c r="H41" s="57" t="s">
        <v>9</v>
      </c>
      <c r="I41" s="57" t="s">
        <v>11</v>
      </c>
      <c r="J41" s="57" t="s">
        <v>125</v>
      </c>
      <c r="K41" s="436"/>
      <c r="L41" s="297"/>
      <c r="M41" s="327"/>
    </row>
    <row r="42" spans="1:13" s="278" customFormat="1" ht="15.75" customHeight="1">
      <c r="A42" s="164" t="s">
        <v>122</v>
      </c>
      <c r="B42" s="280"/>
      <c r="C42" s="269">
        <v>43517</v>
      </c>
      <c r="D42" s="156">
        <v>43519</v>
      </c>
      <c r="E42" s="156">
        <v>43521</v>
      </c>
      <c r="G42" s="271">
        <v>46700000</v>
      </c>
      <c r="H42" s="57" t="s">
        <v>9</v>
      </c>
      <c r="I42" s="57" t="s">
        <v>11</v>
      </c>
      <c r="J42" s="57" t="s">
        <v>74</v>
      </c>
      <c r="K42" s="436"/>
      <c r="L42" s="297"/>
      <c r="M42" s="327"/>
    </row>
    <row r="43" spans="1:13" s="278" customFormat="1" ht="15.75" customHeight="1">
      <c r="A43" s="164" t="s">
        <v>133</v>
      </c>
      <c r="B43" s="280"/>
      <c r="C43" s="269">
        <v>43517</v>
      </c>
      <c r="D43" s="156">
        <v>43521</v>
      </c>
      <c r="E43" s="156">
        <v>43522</v>
      </c>
      <c r="G43" s="271">
        <v>20000000</v>
      </c>
      <c r="H43" s="57" t="s">
        <v>9</v>
      </c>
      <c r="I43" s="57" t="s">
        <v>134</v>
      </c>
      <c r="J43" s="57" t="s">
        <v>66</v>
      </c>
      <c r="K43" s="436"/>
      <c r="L43" s="297"/>
      <c r="M43" s="327"/>
    </row>
    <row r="44" spans="1:13" s="278" customFormat="1" ht="15.75" customHeight="1">
      <c r="A44" s="164" t="s">
        <v>137</v>
      </c>
      <c r="B44" s="280"/>
      <c r="C44" s="269">
        <v>43519</v>
      </c>
      <c r="D44" s="156">
        <v>43523</v>
      </c>
      <c r="E44" s="156">
        <v>43525</v>
      </c>
      <c r="G44" s="271">
        <v>46900000</v>
      </c>
      <c r="H44" s="57" t="s">
        <v>9</v>
      </c>
      <c r="I44" s="57" t="s">
        <v>140</v>
      </c>
      <c r="J44" s="57" t="s">
        <v>15</v>
      </c>
      <c r="K44" s="436"/>
      <c r="L44" s="297"/>
      <c r="M44" s="327"/>
    </row>
    <row r="45" spans="1:13" s="278" customFormat="1" ht="15.75" customHeight="1">
      <c r="A45" s="164" t="s">
        <v>138</v>
      </c>
      <c r="B45" s="280"/>
      <c r="C45" s="269">
        <v>43520</v>
      </c>
      <c r="D45" s="156">
        <v>43525</v>
      </c>
      <c r="E45" s="156">
        <v>43527</v>
      </c>
      <c r="G45" s="271">
        <v>53000000</v>
      </c>
      <c r="H45" s="57" t="s">
        <v>9</v>
      </c>
      <c r="I45" s="57" t="s">
        <v>11</v>
      </c>
      <c r="J45" s="57" t="s">
        <v>92</v>
      </c>
      <c r="K45" s="436"/>
      <c r="L45" s="297"/>
      <c r="M45" s="327"/>
    </row>
    <row r="46" spans="1:13" s="278" customFormat="1" ht="15.75" customHeight="1">
      <c r="A46" s="164" t="s">
        <v>139</v>
      </c>
      <c r="B46" s="280"/>
      <c r="C46" s="269">
        <v>43523</v>
      </c>
      <c r="D46" s="156">
        <v>43527</v>
      </c>
      <c r="E46" s="156">
        <v>43529</v>
      </c>
      <c r="G46" s="271">
        <v>53000000</v>
      </c>
      <c r="H46" s="57" t="s">
        <v>9</v>
      </c>
      <c r="I46" s="57" t="s">
        <v>141</v>
      </c>
      <c r="J46" s="57" t="s">
        <v>116</v>
      </c>
      <c r="K46" s="436"/>
      <c r="L46" s="297"/>
      <c r="M46" s="327"/>
    </row>
    <row r="47" spans="1:13" s="400" customFormat="1" ht="15">
      <c r="A47" s="262"/>
      <c r="B47" s="275"/>
      <c r="C47" s="171" t="s">
        <v>78</v>
      </c>
      <c r="D47" s="265"/>
      <c r="E47" s="402"/>
      <c r="F47" s="265"/>
      <c r="G47" s="266"/>
      <c r="H47" s="267"/>
      <c r="I47" s="264"/>
      <c r="J47" s="265"/>
      <c r="K47" s="268"/>
      <c r="L47" s="273"/>
      <c r="M47" s="274"/>
    </row>
    <row r="48" spans="1:13" s="400" customFormat="1" ht="15">
      <c r="A48" s="299" t="s">
        <v>64</v>
      </c>
      <c r="B48" s="430"/>
      <c r="C48" s="430"/>
      <c r="D48" s="239"/>
      <c r="E48" s="240"/>
      <c r="F48" s="430"/>
      <c r="G48" s="271"/>
      <c r="H48" s="240"/>
      <c r="I48" s="240"/>
      <c r="J48" s="330"/>
      <c r="K48" s="431"/>
      <c r="L48" s="273"/>
      <c r="M48" s="274"/>
    </row>
    <row r="49" spans="1:13" s="235" customFormat="1" ht="15">
      <c r="A49" s="262"/>
      <c r="B49" s="275"/>
      <c r="C49" s="264" t="s">
        <v>72</v>
      </c>
      <c r="D49" s="265"/>
      <c r="E49" s="402"/>
      <c r="F49" s="265"/>
      <c r="G49" s="266" t="s">
        <v>57</v>
      </c>
      <c r="H49" s="267"/>
      <c r="I49" s="264"/>
      <c r="J49" s="265"/>
      <c r="K49" s="268"/>
      <c r="L49" s="273"/>
      <c r="M49" s="274"/>
    </row>
    <row r="50" spans="1:13" s="278" customFormat="1" ht="15.75" customHeight="1">
      <c r="A50" s="164" t="s">
        <v>119</v>
      </c>
      <c r="B50" s="280"/>
      <c r="C50" s="269">
        <v>43506</v>
      </c>
      <c r="D50" s="156">
        <v>43515</v>
      </c>
      <c r="E50" s="156">
        <v>43516</v>
      </c>
      <c r="G50" s="271">
        <v>15000000</v>
      </c>
      <c r="H50" s="57" t="s">
        <v>9</v>
      </c>
      <c r="I50" s="57" t="s">
        <v>120</v>
      </c>
      <c r="J50" s="57" t="s">
        <v>91</v>
      </c>
      <c r="K50" s="436"/>
      <c r="L50" s="297"/>
      <c r="M50" s="327"/>
    </row>
    <row r="51" spans="1:13" s="235" customFormat="1" ht="15">
      <c r="A51" s="262"/>
      <c r="B51" s="275"/>
      <c r="C51" s="264" t="s">
        <v>19</v>
      </c>
      <c r="D51" s="265"/>
      <c r="E51" s="402"/>
      <c r="F51" s="265"/>
      <c r="G51" s="266" t="s">
        <v>57</v>
      </c>
      <c r="H51" s="276"/>
      <c r="I51" s="264"/>
      <c r="J51" s="265"/>
      <c r="K51" s="268"/>
      <c r="L51" s="273"/>
      <c r="M51" s="274"/>
    </row>
    <row r="52" spans="1:13" s="235" customFormat="1" ht="15">
      <c r="A52" s="299" t="s">
        <v>64</v>
      </c>
      <c r="B52" s="384"/>
      <c r="C52" s="384"/>
      <c r="D52" s="239"/>
      <c r="E52" s="240"/>
      <c r="F52" s="384"/>
      <c r="G52" s="271"/>
      <c r="H52" s="240"/>
      <c r="I52" s="240"/>
      <c r="J52" s="330"/>
      <c r="K52" s="385"/>
      <c r="L52" s="273"/>
      <c r="M52" s="274"/>
    </row>
    <row r="53" spans="1:13" s="235" customFormat="1" ht="15">
      <c r="A53" s="299"/>
      <c r="B53" s="384"/>
      <c r="C53" s="384"/>
      <c r="D53" s="239"/>
      <c r="E53" s="240"/>
      <c r="F53" s="384"/>
      <c r="G53" s="271"/>
      <c r="H53" s="240"/>
      <c r="I53" s="240"/>
      <c r="J53" s="330"/>
      <c r="K53" s="385"/>
      <c r="L53" s="273"/>
      <c r="M53" s="274"/>
    </row>
    <row r="54" spans="1:13" s="235" customFormat="1" ht="15">
      <c r="A54" s="255"/>
      <c r="B54" s="384"/>
      <c r="C54" s="386" t="s">
        <v>10</v>
      </c>
      <c r="D54" s="387"/>
      <c r="E54" s="410"/>
      <c r="F54" s="285">
        <f>SUM(F38:F52)</f>
        <v>0</v>
      </c>
      <c r="G54" s="286">
        <f>SUM(G36:G52)</f>
        <v>399600000</v>
      </c>
      <c r="H54" s="240"/>
      <c r="I54" s="331"/>
      <c r="J54" s="330"/>
      <c r="K54" s="385"/>
      <c r="L54" s="273"/>
      <c r="M54" s="274"/>
    </row>
    <row r="55" spans="1:13" s="235" customFormat="1" ht="15">
      <c r="A55" s="312" t="s">
        <v>18</v>
      </c>
      <c r="B55" s="313"/>
      <c r="C55" s="314"/>
      <c r="D55" s="314"/>
      <c r="E55" s="316"/>
      <c r="F55" s="313"/>
      <c r="G55" s="315"/>
      <c r="H55" s="316"/>
      <c r="I55" s="316"/>
      <c r="J55" s="314"/>
      <c r="K55" s="317" t="s">
        <v>18</v>
      </c>
      <c r="L55" s="273"/>
      <c r="M55" s="274"/>
    </row>
    <row r="56" spans="1:13" s="235" customFormat="1" ht="15">
      <c r="A56" s="318"/>
      <c r="B56" s="251"/>
      <c r="C56" s="319"/>
      <c r="D56" s="319"/>
      <c r="E56" s="406" t="str">
        <f>E33</f>
        <v>WILLIAMS BRAZIL SUGAR LINE UP EDITION 20.02.2019</v>
      </c>
      <c r="F56" s="251"/>
      <c r="G56" s="321"/>
      <c r="H56" s="322"/>
      <c r="I56" s="322"/>
      <c r="J56" s="319"/>
      <c r="K56" s="323"/>
      <c r="L56" s="273"/>
      <c r="M56" s="274"/>
    </row>
    <row r="57" spans="1:13" s="235" customFormat="1" ht="15">
      <c r="A57" s="324"/>
      <c r="B57" s="256" t="s">
        <v>41</v>
      </c>
      <c r="C57" s="257"/>
      <c r="D57" s="295"/>
      <c r="E57" s="295"/>
      <c r="F57" s="296"/>
      <c r="G57" s="325"/>
      <c r="H57" s="326"/>
      <c r="I57" s="326"/>
      <c r="J57" s="326"/>
      <c r="K57" s="385"/>
      <c r="L57" s="273"/>
      <c r="M57" s="274"/>
    </row>
    <row r="58" spans="1:13" s="235" customFormat="1" ht="15" customHeight="1">
      <c r="A58" s="262"/>
      <c r="B58" s="263"/>
      <c r="C58" s="264" t="s">
        <v>20</v>
      </c>
      <c r="D58" s="265"/>
      <c r="E58" s="402"/>
      <c r="F58" s="265"/>
      <c r="G58" s="266" t="s">
        <v>57</v>
      </c>
      <c r="H58" s="276"/>
      <c r="I58" s="264"/>
      <c r="J58" s="265"/>
      <c r="K58" s="268"/>
      <c r="L58" s="273"/>
      <c r="M58" s="274"/>
    </row>
    <row r="59" spans="1:13" s="400" customFormat="1" ht="15" customHeight="1">
      <c r="A59" s="299" t="s">
        <v>64</v>
      </c>
      <c r="B59" s="234"/>
      <c r="C59" s="234"/>
      <c r="D59" s="234"/>
      <c r="E59" s="404"/>
      <c r="F59" s="234"/>
      <c r="G59" s="234"/>
      <c r="H59" s="234"/>
      <c r="I59" s="234"/>
      <c r="J59" s="234"/>
      <c r="K59" s="298"/>
      <c r="L59" s="273"/>
      <c r="M59" s="274"/>
    </row>
    <row r="60" spans="1:13" s="235" customFormat="1" ht="15" customHeight="1">
      <c r="A60" s="262"/>
      <c r="B60" s="275"/>
      <c r="C60" s="264" t="s">
        <v>47</v>
      </c>
      <c r="D60" s="265"/>
      <c r="E60" s="402"/>
      <c r="F60" s="265"/>
      <c r="G60" s="266" t="s">
        <v>57</v>
      </c>
      <c r="H60" s="276"/>
      <c r="I60" s="264"/>
      <c r="J60" s="265"/>
      <c r="K60" s="268"/>
      <c r="L60" s="273"/>
      <c r="M60" s="274"/>
    </row>
    <row r="61" spans="1:13" s="235" customFormat="1" ht="15" customHeight="1">
      <c r="A61" s="299" t="s">
        <v>64</v>
      </c>
      <c r="B61" s="234"/>
      <c r="C61" s="234"/>
      <c r="D61" s="234"/>
      <c r="E61" s="404"/>
      <c r="F61" s="234"/>
      <c r="G61" s="234"/>
      <c r="H61" s="234"/>
      <c r="I61" s="234"/>
      <c r="J61" s="234"/>
      <c r="K61" s="298"/>
      <c r="L61" s="273"/>
      <c r="M61" s="274"/>
    </row>
    <row r="62" spans="1:13" s="235" customFormat="1" ht="15">
      <c r="A62" s="262"/>
      <c r="B62" s="275"/>
      <c r="C62" s="264" t="s">
        <v>21</v>
      </c>
      <c r="D62" s="265"/>
      <c r="E62" s="402"/>
      <c r="F62" s="265"/>
      <c r="G62" s="266" t="s">
        <v>57</v>
      </c>
      <c r="H62" s="276"/>
      <c r="I62" s="264"/>
      <c r="J62" s="265"/>
      <c r="K62" s="268"/>
      <c r="L62" s="273"/>
      <c r="M62" s="274"/>
    </row>
    <row r="63" spans="1:13" s="400" customFormat="1" ht="15" customHeight="1">
      <c r="A63" s="299" t="s">
        <v>64</v>
      </c>
      <c r="B63" s="234"/>
      <c r="C63" s="234"/>
      <c r="D63" s="234"/>
      <c r="E63" s="404"/>
      <c r="F63" s="234"/>
      <c r="G63" s="234"/>
      <c r="H63" s="234"/>
      <c r="I63" s="234"/>
      <c r="J63" s="234"/>
      <c r="K63" s="298"/>
      <c r="L63" s="273"/>
      <c r="M63" s="274"/>
    </row>
    <row r="64" spans="1:13" s="235" customFormat="1" ht="13.5" customHeight="1">
      <c r="A64" s="262"/>
      <c r="B64" s="275"/>
      <c r="C64" s="264" t="s">
        <v>42</v>
      </c>
      <c r="D64" s="265"/>
      <c r="E64" s="402"/>
      <c r="F64" s="265"/>
      <c r="G64" s="266" t="s">
        <v>57</v>
      </c>
      <c r="H64" s="276"/>
      <c r="I64" s="264"/>
      <c r="J64" s="265"/>
      <c r="K64" s="268"/>
      <c r="L64" s="273"/>
      <c r="M64" s="274"/>
    </row>
    <row r="65" spans="1:13" s="400" customFormat="1" ht="15" customHeight="1">
      <c r="A65" s="299" t="s">
        <v>64</v>
      </c>
      <c r="B65" s="234"/>
      <c r="C65" s="234"/>
      <c r="D65" s="234"/>
      <c r="E65" s="404"/>
      <c r="F65" s="234"/>
      <c r="G65" s="234"/>
      <c r="H65" s="234"/>
      <c r="I65" s="234"/>
      <c r="J65" s="234"/>
      <c r="K65" s="298"/>
      <c r="L65" s="273"/>
      <c r="M65" s="274"/>
    </row>
    <row r="66" spans="1:13" s="235" customFormat="1" ht="15">
      <c r="A66" s="262"/>
      <c r="B66" s="275"/>
      <c r="C66" s="264" t="s">
        <v>49</v>
      </c>
      <c r="D66" s="265"/>
      <c r="E66" s="402"/>
      <c r="F66" s="265"/>
      <c r="G66" s="266" t="s">
        <v>57</v>
      </c>
      <c r="H66" s="276"/>
      <c r="I66" s="264"/>
      <c r="J66" s="265"/>
      <c r="K66" s="268"/>
      <c r="L66" s="273"/>
      <c r="M66" s="274"/>
    </row>
    <row r="67" spans="1:13" s="235" customFormat="1" ht="15" customHeight="1">
      <c r="A67" s="299" t="s">
        <v>64</v>
      </c>
      <c r="B67" s="234"/>
      <c r="C67" s="234"/>
      <c r="D67" s="234"/>
      <c r="E67" s="404"/>
      <c r="F67" s="234"/>
      <c r="G67" s="234"/>
      <c r="H67" s="234"/>
      <c r="I67" s="234"/>
      <c r="J67" s="234"/>
      <c r="K67" s="298"/>
      <c r="L67" s="273"/>
      <c r="M67" s="274"/>
    </row>
    <row r="68" spans="1:13" s="235" customFormat="1" ht="15">
      <c r="A68" s="262"/>
      <c r="B68" s="275"/>
      <c r="C68" s="264" t="s">
        <v>35</v>
      </c>
      <c r="D68" s="265"/>
      <c r="E68" s="402"/>
      <c r="F68" s="265"/>
      <c r="G68" s="266" t="s">
        <v>57</v>
      </c>
      <c r="H68" s="276"/>
      <c r="I68" s="264"/>
      <c r="J68" s="265"/>
      <c r="K68" s="268"/>
      <c r="L68" s="273"/>
      <c r="M68" s="274"/>
    </row>
    <row r="69" spans="1:13" s="235" customFormat="1" ht="15" customHeight="1">
      <c r="A69" s="299" t="s">
        <v>64</v>
      </c>
      <c r="B69" s="234"/>
      <c r="C69" s="234"/>
      <c r="D69" s="234"/>
      <c r="E69" s="404"/>
      <c r="F69" s="234"/>
      <c r="G69" s="234"/>
      <c r="H69" s="234"/>
      <c r="I69" s="234"/>
      <c r="J69" s="234"/>
      <c r="K69" s="298"/>
      <c r="L69" s="273"/>
      <c r="M69" s="274"/>
    </row>
    <row r="70" spans="1:13" s="235" customFormat="1" ht="15" customHeight="1">
      <c r="A70" s="262"/>
      <c r="B70" s="275"/>
      <c r="C70" s="264" t="s">
        <v>23</v>
      </c>
      <c r="D70" s="265"/>
      <c r="E70" s="402"/>
      <c r="F70" s="265"/>
      <c r="G70" s="266" t="s">
        <v>57</v>
      </c>
      <c r="H70" s="276"/>
      <c r="I70" s="171"/>
      <c r="J70" s="265"/>
      <c r="K70" s="268"/>
      <c r="L70" s="273"/>
      <c r="M70" s="274"/>
    </row>
    <row r="71" spans="1:13" s="400" customFormat="1" ht="15" customHeight="1">
      <c r="A71" s="299" t="s">
        <v>64</v>
      </c>
      <c r="B71" s="234"/>
      <c r="C71" s="234"/>
      <c r="D71" s="234"/>
      <c r="E71" s="404"/>
      <c r="F71" s="234"/>
      <c r="G71" s="234"/>
      <c r="H71" s="234"/>
      <c r="I71" s="234"/>
      <c r="J71" s="234"/>
      <c r="K71" s="298"/>
      <c r="L71" s="273"/>
      <c r="M71" s="274"/>
    </row>
    <row r="72" spans="1:13" s="235" customFormat="1" ht="15">
      <c r="A72" s="255"/>
      <c r="B72" s="332"/>
      <c r="C72" s="333"/>
      <c r="D72" s="334"/>
      <c r="E72" s="326"/>
      <c r="F72" s="293"/>
      <c r="G72" s="335"/>
      <c r="H72" s="326"/>
      <c r="I72" s="326"/>
      <c r="J72" s="292"/>
      <c r="K72" s="385"/>
      <c r="L72" s="273"/>
      <c r="M72" s="274"/>
    </row>
    <row r="73" spans="1:13" s="235" customFormat="1" ht="15">
      <c r="A73" s="282"/>
      <c r="B73" s="384"/>
      <c r="C73" s="386" t="s">
        <v>10</v>
      </c>
      <c r="D73" s="387"/>
      <c r="E73" s="410"/>
      <c r="F73" s="285">
        <f>SUM(F58:F72)</f>
        <v>0</v>
      </c>
      <c r="G73" s="286">
        <f>SUM(G59:G72)</f>
        <v>0</v>
      </c>
      <c r="H73" s="384"/>
      <c r="I73" s="384"/>
      <c r="J73" s="384"/>
      <c r="K73" s="385"/>
      <c r="L73" s="273"/>
      <c r="M73" s="274"/>
    </row>
    <row r="74" spans="1:13" s="235" customFormat="1" ht="15">
      <c r="A74" s="282"/>
      <c r="B74" s="384"/>
      <c r="C74" s="388"/>
      <c r="D74" s="388"/>
      <c r="E74" s="388"/>
      <c r="F74" s="389"/>
      <c r="G74" s="389"/>
      <c r="H74" s="384"/>
      <c r="I74" s="384"/>
      <c r="J74" s="384"/>
      <c r="K74" s="385"/>
      <c r="L74" s="273"/>
      <c r="M74" s="274"/>
    </row>
    <row r="75" spans="1:13" s="235" customFormat="1" ht="15">
      <c r="A75" s="282"/>
      <c r="B75" s="384"/>
      <c r="C75" s="388"/>
      <c r="D75" s="388"/>
      <c r="E75" s="388"/>
      <c r="F75" s="389"/>
      <c r="G75" s="389"/>
      <c r="H75" s="384"/>
      <c r="I75" s="384"/>
      <c r="J75" s="384"/>
      <c r="K75" s="385"/>
      <c r="L75" s="273"/>
      <c r="M75" s="274"/>
    </row>
    <row r="76" spans="1:13" s="235" customFormat="1" ht="15">
      <c r="A76" s="282"/>
      <c r="B76" s="186" t="s">
        <v>24</v>
      </c>
      <c r="C76" s="187" t="s">
        <v>10</v>
      </c>
      <c r="D76" s="188"/>
      <c r="E76" s="188"/>
      <c r="F76" s="184"/>
      <c r="G76" s="185">
        <f>SUM(G73,G54,G31,G25,G18,G13)</f>
        <v>426200000</v>
      </c>
      <c r="H76" s="384"/>
      <c r="I76" s="384"/>
      <c r="J76" s="384"/>
      <c r="K76" s="385"/>
      <c r="L76" s="273"/>
      <c r="M76" s="274"/>
    </row>
    <row r="77" spans="1:13" s="235" customFormat="1" ht="15">
      <c r="A77" s="391"/>
      <c r="B77" s="392"/>
      <c r="C77" s="393"/>
      <c r="D77" s="394"/>
      <c r="E77" s="394"/>
      <c r="F77" s="393"/>
      <c r="G77" s="395"/>
      <c r="H77" s="313"/>
      <c r="I77" s="313"/>
      <c r="J77" s="313"/>
      <c r="K77" s="396"/>
      <c r="L77" s="273"/>
      <c r="M77" s="274"/>
    </row>
    <row r="78" spans="1:11" ht="47.25">
      <c r="A78" s="217"/>
      <c r="B78" s="218"/>
      <c r="C78" s="219"/>
      <c r="D78" s="219"/>
      <c r="E78" s="407"/>
      <c r="F78" s="390"/>
      <c r="G78" s="211" t="str">
        <f>+C1</f>
        <v>Williams Brazil</v>
      </c>
      <c r="H78" s="220"/>
      <c r="I78" s="220"/>
      <c r="J78" s="390"/>
      <c r="K78" s="160"/>
    </row>
    <row r="79" spans="1:11" ht="25.5">
      <c r="A79" s="43"/>
      <c r="B79" s="19"/>
      <c r="C79" s="21"/>
      <c r="D79" s="21"/>
      <c r="E79" s="408"/>
      <c r="F79" s="123"/>
      <c r="G79" s="200" t="str">
        <f>+C2</f>
        <v>SUGAR LINE UP edition 20.02.2019</v>
      </c>
      <c r="H79" s="21"/>
      <c r="I79" s="21"/>
      <c r="J79" s="123"/>
      <c r="K79" s="41"/>
    </row>
    <row r="80" spans="1:11" ht="15">
      <c r="A80" s="43"/>
      <c r="B80" s="21"/>
      <c r="C80" s="21"/>
      <c r="D80" s="21"/>
      <c r="E80" s="408"/>
      <c r="F80" s="21"/>
      <c r="G80" s="21"/>
      <c r="H80" s="21"/>
      <c r="I80" s="21"/>
      <c r="J80" s="123"/>
      <c r="K80" s="199"/>
    </row>
    <row r="81" spans="1:11" ht="15">
      <c r="A81" s="43"/>
      <c r="B81" s="21"/>
      <c r="C81" s="21"/>
      <c r="D81" s="21"/>
      <c r="E81" s="408"/>
      <c r="F81" s="21"/>
      <c r="G81" s="21"/>
      <c r="H81" s="21"/>
      <c r="I81" s="21"/>
      <c r="J81" s="123"/>
      <c r="K81" s="44"/>
    </row>
    <row r="82" spans="1:11" ht="15">
      <c r="A82" s="43"/>
      <c r="B82" s="21"/>
      <c r="C82" s="21"/>
      <c r="D82" s="21"/>
      <c r="E82" s="408"/>
      <c r="F82" s="21"/>
      <c r="G82" s="21"/>
      <c r="H82" s="21"/>
      <c r="I82" s="21"/>
      <c r="J82" s="123"/>
      <c r="K82" s="44"/>
    </row>
    <row r="83" spans="1:11" s="61" customFormat="1" ht="15">
      <c r="A83" s="453" t="s">
        <v>25</v>
      </c>
      <c r="B83" s="454"/>
      <c r="C83" s="17"/>
      <c r="D83" s="17"/>
      <c r="E83" s="409"/>
      <c r="F83" s="17"/>
      <c r="G83" s="20"/>
      <c r="H83" s="20"/>
      <c r="I83" s="24"/>
      <c r="J83" s="123"/>
      <c r="K83" s="44"/>
    </row>
    <row r="84" spans="1:11" ht="15">
      <c r="A84" s="197" t="s">
        <v>45</v>
      </c>
      <c r="B84" s="95">
        <f>G13</f>
        <v>0</v>
      </c>
      <c r="C84" s="17"/>
      <c r="D84" s="17"/>
      <c r="E84" s="409"/>
      <c r="F84" s="17"/>
      <c r="G84" s="20"/>
      <c r="H84" s="20"/>
      <c r="I84" s="24"/>
      <c r="J84" s="123"/>
      <c r="K84" s="44"/>
    </row>
    <row r="85" spans="1:11" ht="15">
      <c r="A85" s="197" t="s">
        <v>46</v>
      </c>
      <c r="B85" s="95">
        <f>G25</f>
        <v>26600000</v>
      </c>
      <c r="C85" s="17"/>
      <c r="D85" s="17"/>
      <c r="E85" s="409"/>
      <c r="F85" s="17"/>
      <c r="G85" s="20"/>
      <c r="H85" s="20"/>
      <c r="I85" s="24"/>
      <c r="J85" s="123"/>
      <c r="K85" s="44"/>
    </row>
    <row r="86" spans="1:11" ht="15">
      <c r="A86" s="197" t="s">
        <v>12</v>
      </c>
      <c r="B86" s="95">
        <f>G54</f>
        <v>399600000</v>
      </c>
      <c r="C86" s="17"/>
      <c r="D86" s="17"/>
      <c r="E86" s="409"/>
      <c r="F86" s="17"/>
      <c r="G86" s="20"/>
      <c r="H86" s="20"/>
      <c r="I86" s="17"/>
      <c r="J86" s="123"/>
      <c r="K86" s="46"/>
    </row>
    <row r="87" spans="1:11" ht="15">
      <c r="A87" s="197" t="s">
        <v>41</v>
      </c>
      <c r="B87" s="95">
        <f>G73</f>
        <v>0</v>
      </c>
      <c r="C87" s="17"/>
      <c r="D87" s="17"/>
      <c r="E87" s="409"/>
      <c r="F87" s="17"/>
      <c r="G87" s="20"/>
      <c r="H87" s="20"/>
      <c r="I87" s="17"/>
      <c r="J87" s="123"/>
      <c r="K87" s="46"/>
    </row>
    <row r="88" spans="1:11" ht="15">
      <c r="A88" s="205" t="s">
        <v>26</v>
      </c>
      <c r="B88" s="195">
        <f>SUM(B84:B87)</f>
        <v>426200000</v>
      </c>
      <c r="C88" s="17"/>
      <c r="D88" s="17"/>
      <c r="E88" s="409"/>
      <c r="F88" s="17"/>
      <c r="G88" s="20"/>
      <c r="H88" s="20"/>
      <c r="I88" s="17"/>
      <c r="J88" s="123"/>
      <c r="K88" s="46"/>
    </row>
    <row r="89" spans="1:11" ht="15">
      <c r="A89" s="40"/>
      <c r="B89" s="123"/>
      <c r="C89" s="17"/>
      <c r="D89" s="17"/>
      <c r="E89" s="409"/>
      <c r="F89" s="17"/>
      <c r="G89" s="20"/>
      <c r="H89" s="20"/>
      <c r="I89" s="17"/>
      <c r="J89" s="123"/>
      <c r="K89" s="124"/>
    </row>
    <row r="90" spans="1:11" ht="15">
      <c r="A90" s="40"/>
      <c r="B90" s="53"/>
      <c r="C90" s="17"/>
      <c r="D90" s="17"/>
      <c r="E90" s="409"/>
      <c r="F90" s="17"/>
      <c r="G90" s="20"/>
      <c r="H90" s="20"/>
      <c r="I90" s="17"/>
      <c r="J90" s="123"/>
      <c r="K90" s="124"/>
    </row>
    <row r="91" spans="1:11" ht="15">
      <c r="A91" s="45"/>
      <c r="B91" s="25"/>
      <c r="C91" s="17"/>
      <c r="D91" s="17"/>
      <c r="E91" s="409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09"/>
      <c r="F92" s="17"/>
      <c r="G92" s="20"/>
      <c r="H92" s="20"/>
      <c r="I92" s="17"/>
      <c r="J92" s="123"/>
      <c r="K92" s="48"/>
    </row>
    <row r="93" spans="1:11" ht="15">
      <c r="A93" s="45"/>
      <c r="B93" s="26"/>
      <c r="C93" s="17"/>
      <c r="D93" s="17"/>
      <c r="E93" s="409"/>
      <c r="F93" s="17"/>
      <c r="G93" s="20"/>
      <c r="H93" s="20"/>
      <c r="I93" s="17"/>
      <c r="J93" s="123"/>
      <c r="K93" s="48"/>
    </row>
    <row r="94" spans="1:11" ht="15">
      <c r="A94" s="45"/>
      <c r="B94" s="26"/>
      <c r="C94" s="17"/>
      <c r="D94" s="17"/>
      <c r="E94" s="409"/>
      <c r="F94" s="17"/>
      <c r="G94" s="20"/>
      <c r="H94" s="20"/>
      <c r="I94" s="17"/>
      <c r="J94" s="123"/>
      <c r="K94" s="48"/>
    </row>
    <row r="95" spans="1:11" ht="15">
      <c r="A95" s="47"/>
      <c r="B95" s="35"/>
      <c r="C95" s="17"/>
      <c r="D95" s="17"/>
      <c r="E95" s="409"/>
      <c r="F95" s="17"/>
      <c r="G95" s="20"/>
      <c r="H95" s="20"/>
      <c r="I95" s="17"/>
      <c r="J95" s="123"/>
      <c r="K95" s="51"/>
    </row>
    <row r="96" spans="1:11" ht="15">
      <c r="A96" s="40"/>
      <c r="B96" s="123"/>
      <c r="C96" s="123"/>
      <c r="D96" s="123"/>
      <c r="E96" s="34"/>
      <c r="F96" s="123"/>
      <c r="G96" s="123"/>
      <c r="H96" s="123"/>
      <c r="I96" s="123"/>
      <c r="J96" s="123"/>
      <c r="K96" s="124"/>
    </row>
    <row r="97" spans="1:11" ht="15">
      <c r="A97" s="40"/>
      <c r="B97" s="123"/>
      <c r="C97" s="123"/>
      <c r="D97" s="123"/>
      <c r="E97" s="34"/>
      <c r="F97" s="123"/>
      <c r="G97" s="123"/>
      <c r="H97" s="123"/>
      <c r="I97" s="123"/>
      <c r="J97" s="123"/>
      <c r="K97" s="124"/>
    </row>
    <row r="98" spans="1:11" ht="15">
      <c r="A98" s="49"/>
      <c r="B98" s="90"/>
      <c r="C98" s="17"/>
      <c r="D98" s="17"/>
      <c r="E98" s="409"/>
      <c r="F98" s="17"/>
      <c r="G98" s="20"/>
      <c r="H98" s="20"/>
      <c r="I98" s="20"/>
      <c r="J98" s="123"/>
      <c r="K98" s="124"/>
    </row>
    <row r="99" spans="1:11" ht="15">
      <c r="A99" s="50"/>
      <c r="B99" s="28"/>
      <c r="C99" s="28"/>
      <c r="D99" s="28"/>
      <c r="E99" s="29"/>
      <c r="F99" s="28"/>
      <c r="G99" s="29"/>
      <c r="H99" s="28"/>
      <c r="I99" s="28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63" t="s">
        <v>62</v>
      </c>
      <c r="B104" s="78"/>
      <c r="C104" s="79"/>
      <c r="D104" s="79"/>
      <c r="E104" s="81"/>
      <c r="F104" s="80"/>
      <c r="G104" s="81"/>
      <c r="H104" s="81"/>
      <c r="I104" s="79"/>
      <c r="J104" s="201"/>
      <c r="K104" s="82" t="s">
        <v>62</v>
      </c>
    </row>
  </sheetData>
  <sheetProtection password="F66E" sheet="1"/>
  <mergeCells count="4">
    <mergeCell ref="A83:B8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5" max="10" man="1"/>
    <brk id="7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6"/>
  <sheetViews>
    <sheetView showGridLines="0" zoomScale="90" zoomScaleNormal="90" workbookViewId="0" topLeftCell="A1">
      <selection activeCell="E16" sqref="E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5" t="str">
        <f>+BULK!C1</f>
        <v>Williams Brazil</v>
      </c>
      <c r="D1" s="455"/>
      <c r="E1" s="455"/>
      <c r="F1" s="455"/>
      <c r="G1" s="455"/>
      <c r="H1" s="455"/>
      <c r="I1" s="455"/>
      <c r="J1" s="455"/>
      <c r="K1" s="455"/>
      <c r="L1" s="456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7" t="s">
        <v>27</v>
      </c>
      <c r="D2" s="457"/>
      <c r="E2" s="457"/>
      <c r="F2" s="457"/>
      <c r="G2" s="457"/>
      <c r="H2" s="457"/>
      <c r="I2" s="457"/>
      <c r="J2" s="457"/>
      <c r="K2" s="457"/>
      <c r="L2" s="458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9" t="s">
        <v>118</v>
      </c>
      <c r="D3" s="459"/>
      <c r="E3" s="459"/>
      <c r="F3" s="459"/>
      <c r="G3" s="459"/>
      <c r="H3" s="459"/>
      <c r="I3" s="459"/>
      <c r="J3" s="459"/>
      <c r="K3" s="459"/>
      <c r="L3" s="46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1" t="s">
        <v>86</v>
      </c>
      <c r="D4" s="461"/>
      <c r="E4" s="461"/>
      <c r="F4" s="461"/>
      <c r="G4" s="461"/>
      <c r="H4" s="461"/>
      <c r="I4" s="461"/>
      <c r="J4" s="461"/>
      <c r="K4" s="461"/>
      <c r="L4" s="46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1"/>
      <c r="E5" s="411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1"/>
      <c r="E6" s="411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1"/>
      <c r="D8" s="411"/>
      <c r="E8" s="411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7"/>
      <c r="D9" s="86"/>
      <c r="E9" s="86"/>
      <c r="F9" s="231"/>
      <c r="G9" s="231"/>
      <c r="H9" s="86"/>
      <c r="I9" s="86"/>
      <c r="J9" s="231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2" t="s">
        <v>60</v>
      </c>
      <c r="D10" s="402"/>
      <c r="E10" s="402"/>
      <c r="F10" s="265"/>
      <c r="G10" s="173"/>
      <c r="H10" s="174"/>
      <c r="I10" s="171"/>
      <c r="J10" s="265"/>
      <c r="K10" s="193"/>
      <c r="L10" s="22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7"/>
      <c r="L11" s="198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1:24" s="30" customFormat="1" ht="15" customHeight="1">
      <c r="A12" s="176"/>
      <c r="B12" s="177"/>
      <c r="C12" s="412" t="s">
        <v>33</v>
      </c>
      <c r="D12" s="402"/>
      <c r="E12" s="402"/>
      <c r="F12" s="265"/>
      <c r="G12" s="173"/>
      <c r="H12" s="174"/>
      <c r="I12" s="171"/>
      <c r="J12" s="265"/>
      <c r="K12" s="265"/>
      <c r="L12" s="26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88</v>
      </c>
      <c r="B13" s="280"/>
      <c r="C13" s="405">
        <v>43489</v>
      </c>
      <c r="D13" s="405">
        <v>43489</v>
      </c>
      <c r="E13" s="405">
        <v>43505</v>
      </c>
      <c r="F13" s="271">
        <v>12038000</v>
      </c>
      <c r="G13" s="271"/>
      <c r="H13" s="57" t="s">
        <v>82</v>
      </c>
      <c r="I13" s="57" t="s">
        <v>55</v>
      </c>
      <c r="K13" s="231"/>
      <c r="L13" s="108" t="s">
        <v>15</v>
      </c>
      <c r="M13" s="327"/>
    </row>
    <row r="14" spans="1:13" s="33" customFormat="1" ht="15.75" customHeight="1">
      <c r="A14" s="89" t="s">
        <v>89</v>
      </c>
      <c r="B14" s="280"/>
      <c r="C14" s="405">
        <v>43486</v>
      </c>
      <c r="D14" s="405">
        <v>43487</v>
      </c>
      <c r="E14" s="405">
        <v>43512</v>
      </c>
      <c r="F14" s="271">
        <v>18058000</v>
      </c>
      <c r="G14" s="271"/>
      <c r="H14" s="57" t="s">
        <v>82</v>
      </c>
      <c r="I14" s="57" t="s">
        <v>130</v>
      </c>
      <c r="K14" s="231"/>
      <c r="L14" s="108" t="s">
        <v>15</v>
      </c>
      <c r="M14" s="327"/>
    </row>
    <row r="15" spans="1:24" ht="15" customHeight="1">
      <c r="A15" s="89"/>
      <c r="B15" s="231"/>
      <c r="C15" s="413"/>
      <c r="D15" s="403"/>
      <c r="E15" s="403"/>
      <c r="F15" s="271"/>
      <c r="G15" s="271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7"/>
      <c r="D16" s="86"/>
      <c r="E16" s="86"/>
      <c r="F16" s="231"/>
      <c r="G16" s="231"/>
      <c r="H16" s="86"/>
      <c r="I16" s="86"/>
      <c r="J16" s="231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2" t="s">
        <v>50</v>
      </c>
      <c r="D17" s="402"/>
      <c r="E17" s="402"/>
      <c r="F17" s="265"/>
      <c r="G17" s="173"/>
      <c r="H17" s="174"/>
      <c r="I17" s="171"/>
      <c r="J17" s="265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7"/>
      <c r="L18" s="198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</row>
    <row r="19" spans="1:13" s="235" customFormat="1" ht="15.75" customHeight="1">
      <c r="A19" s="89"/>
      <c r="B19" s="280"/>
      <c r="C19" s="405"/>
      <c r="D19" s="405"/>
      <c r="E19" s="405"/>
      <c r="F19" s="271"/>
      <c r="G19" s="271"/>
      <c r="H19" s="57"/>
      <c r="I19" s="57"/>
      <c r="J19" s="234"/>
      <c r="K19" s="234"/>
      <c r="L19" s="108"/>
      <c r="M19" s="274"/>
    </row>
    <row r="20" spans="1:24" s="61" customFormat="1" ht="15" customHeight="1">
      <c r="A20" s="89"/>
      <c r="B20" s="175" t="s">
        <v>46</v>
      </c>
      <c r="C20" s="257"/>
      <c r="D20" s="86"/>
      <c r="E20" s="86"/>
      <c r="F20" s="231"/>
      <c r="G20" s="231"/>
      <c r="H20" s="86"/>
      <c r="I20" s="86"/>
      <c r="J20" s="231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2" t="s">
        <v>60</v>
      </c>
      <c r="D21" s="402"/>
      <c r="E21" s="402"/>
      <c r="F21" s="265"/>
      <c r="G21" s="173"/>
      <c r="H21" s="174"/>
      <c r="I21" s="171"/>
      <c r="J21" s="265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97</v>
      </c>
      <c r="B22" s="280"/>
      <c r="C22" s="405">
        <v>43497</v>
      </c>
      <c r="D22" s="405">
        <v>43497</v>
      </c>
      <c r="E22" s="405">
        <v>43500</v>
      </c>
      <c r="F22" s="271"/>
      <c r="G22" s="271">
        <v>36000000</v>
      </c>
      <c r="H22" s="57" t="s">
        <v>9</v>
      </c>
      <c r="I22" s="57" t="s">
        <v>99</v>
      </c>
      <c r="K22" s="231"/>
      <c r="L22" s="108" t="s">
        <v>15</v>
      </c>
      <c r="M22" s="327"/>
    </row>
    <row r="23" spans="1:13" s="33" customFormat="1" ht="15.75" customHeight="1">
      <c r="A23" s="89" t="s">
        <v>98</v>
      </c>
      <c r="B23" s="280"/>
      <c r="C23" s="405">
        <v>43504</v>
      </c>
      <c r="D23" s="405">
        <v>43504</v>
      </c>
      <c r="E23" s="405">
        <v>43507</v>
      </c>
      <c r="F23" s="271"/>
      <c r="G23" s="271">
        <v>38187160</v>
      </c>
      <c r="H23" s="57" t="s">
        <v>9</v>
      </c>
      <c r="I23" s="57" t="s">
        <v>100</v>
      </c>
      <c r="K23" s="231"/>
      <c r="L23" s="108" t="s">
        <v>101</v>
      </c>
      <c r="M23" s="327"/>
    </row>
    <row r="24" spans="1:13" s="33" customFormat="1" ht="15.75" customHeight="1">
      <c r="A24" s="89" t="s">
        <v>109</v>
      </c>
      <c r="B24" s="280"/>
      <c r="C24" s="405">
        <v>43506</v>
      </c>
      <c r="D24" s="405">
        <v>43509</v>
      </c>
      <c r="E24" s="405">
        <v>43511</v>
      </c>
      <c r="F24" s="271"/>
      <c r="G24" s="271">
        <v>25000000</v>
      </c>
      <c r="H24" s="57" t="s">
        <v>9</v>
      </c>
      <c r="I24" s="57" t="s">
        <v>83</v>
      </c>
      <c r="K24" s="231"/>
      <c r="L24" s="108" t="s">
        <v>15</v>
      </c>
      <c r="M24" s="327"/>
    </row>
    <row r="25" spans="1:24" s="16" customFormat="1" ht="15.75" customHeight="1">
      <c r="A25" s="176"/>
      <c r="B25" s="177"/>
      <c r="C25" s="412" t="s">
        <v>33</v>
      </c>
      <c r="D25" s="402"/>
      <c r="E25" s="402"/>
      <c r="F25" s="265"/>
      <c r="G25" s="173"/>
      <c r="H25" s="174"/>
      <c r="I25" s="171"/>
      <c r="J25" s="265"/>
      <c r="K25" s="265"/>
      <c r="L25" s="26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134" t="s">
        <v>64</v>
      </c>
      <c r="B26" s="106"/>
      <c r="C26" s="145"/>
      <c r="D26" s="145"/>
      <c r="E26" s="145"/>
      <c r="F26" s="95"/>
      <c r="G26" s="125"/>
      <c r="H26" s="57"/>
      <c r="I26" s="57"/>
      <c r="K26" s="287"/>
      <c r="L26" s="19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89"/>
      <c r="B27" s="106"/>
      <c r="C27" s="145"/>
      <c r="D27" s="145"/>
      <c r="E27" s="145"/>
      <c r="F27" s="95"/>
      <c r="G27" s="125"/>
      <c r="H27" s="57"/>
      <c r="I27" s="57"/>
      <c r="K27" s="287"/>
      <c r="L27" s="10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89"/>
      <c r="B28" s="287"/>
      <c r="C28" s="414"/>
      <c r="D28" s="292"/>
      <c r="E28" s="57"/>
      <c r="F28" s="287"/>
      <c r="G28" s="302"/>
      <c r="H28" s="93"/>
      <c r="I28" s="93"/>
      <c r="J28" s="287"/>
      <c r="K28" s="287"/>
      <c r="L28" s="10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89"/>
      <c r="B29" s="175" t="s">
        <v>48</v>
      </c>
      <c r="C29" s="257"/>
      <c r="D29" s="86"/>
      <c r="E29" s="86"/>
      <c r="F29" s="231"/>
      <c r="G29" s="231"/>
      <c r="H29" s="86"/>
      <c r="I29" s="86"/>
      <c r="J29" s="231"/>
      <c r="K29" s="164"/>
      <c r="L29" s="19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176"/>
      <c r="B30" s="170"/>
      <c r="C30" s="412" t="s">
        <v>50</v>
      </c>
      <c r="D30" s="402"/>
      <c r="E30" s="402"/>
      <c r="F30" s="265"/>
      <c r="G30" s="173"/>
      <c r="H30" s="174"/>
      <c r="I30" s="171"/>
      <c r="J30" s="265"/>
      <c r="K30" s="193"/>
      <c r="L30" s="19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12" s="33" customFormat="1" ht="15" customHeight="1">
      <c r="A31" s="134" t="s">
        <v>64</v>
      </c>
      <c r="B31" s="123"/>
      <c r="C31" s="34"/>
      <c r="D31" s="34"/>
      <c r="E31" s="415"/>
      <c r="F31" s="123"/>
      <c r="G31" s="123"/>
      <c r="H31" s="123"/>
      <c r="I31" s="123"/>
      <c r="J31" s="123"/>
      <c r="K31" s="123"/>
      <c r="L31" s="131"/>
    </row>
    <row r="32" spans="1:24" ht="15" customHeight="1">
      <c r="A32" s="89"/>
      <c r="B32" s="231"/>
      <c r="C32" s="86"/>
      <c r="D32" s="86"/>
      <c r="E32" s="416"/>
      <c r="F32" s="231"/>
      <c r="G32" s="231"/>
      <c r="H32" s="231"/>
      <c r="I32" s="231"/>
      <c r="J32" s="231"/>
      <c r="K32" s="231"/>
      <c r="L32" s="12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31" customFormat="1" ht="15" customHeight="1">
      <c r="A33" s="89"/>
      <c r="B33" s="175" t="s">
        <v>12</v>
      </c>
      <c r="C33" s="257"/>
      <c r="D33" s="86"/>
      <c r="E33" s="86"/>
      <c r="F33" s="231"/>
      <c r="G33" s="231"/>
      <c r="H33" s="86"/>
      <c r="I33" s="86"/>
      <c r="J33" s="231"/>
      <c r="K33" s="164"/>
      <c r="L33" s="194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1" customFormat="1" ht="15" customHeight="1">
      <c r="A34" s="176"/>
      <c r="B34" s="170"/>
      <c r="C34" s="412" t="s">
        <v>34</v>
      </c>
      <c r="D34" s="402"/>
      <c r="E34" s="402"/>
      <c r="F34" s="265"/>
      <c r="G34" s="173"/>
      <c r="H34" s="174"/>
      <c r="I34" s="171"/>
      <c r="J34" s="265"/>
      <c r="K34" s="193"/>
      <c r="L34" s="192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1:13" s="33" customFormat="1" ht="15.75" customHeight="1">
      <c r="A35" s="89" t="s">
        <v>95</v>
      </c>
      <c r="B35" s="280"/>
      <c r="C35" s="405">
        <v>43486</v>
      </c>
      <c r="D35" s="405">
        <v>43496</v>
      </c>
      <c r="E35" s="405">
        <v>43497</v>
      </c>
      <c r="F35" s="271"/>
      <c r="G35" s="271">
        <v>18100000</v>
      </c>
      <c r="H35" s="57" t="s">
        <v>9</v>
      </c>
      <c r="I35" s="57" t="s">
        <v>96</v>
      </c>
      <c r="K35" s="231"/>
      <c r="L35" s="108" t="s">
        <v>66</v>
      </c>
      <c r="M35" s="327"/>
    </row>
    <row r="36" spans="1:13" s="33" customFormat="1" ht="15.75" customHeight="1">
      <c r="A36" s="89" t="s">
        <v>102</v>
      </c>
      <c r="B36" s="280"/>
      <c r="C36" s="405">
        <v>43491</v>
      </c>
      <c r="D36" s="405">
        <v>43497</v>
      </c>
      <c r="E36" s="405">
        <v>43498</v>
      </c>
      <c r="F36" s="271"/>
      <c r="G36" s="271">
        <v>23500000</v>
      </c>
      <c r="H36" s="57" t="s">
        <v>9</v>
      </c>
      <c r="I36" s="57" t="s">
        <v>84</v>
      </c>
      <c r="K36" s="231"/>
      <c r="L36" s="108" t="s">
        <v>66</v>
      </c>
      <c r="M36" s="327"/>
    </row>
    <row r="37" spans="1:13" s="33" customFormat="1" ht="15.75" customHeight="1">
      <c r="A37" s="89" t="s">
        <v>103</v>
      </c>
      <c r="B37" s="280"/>
      <c r="C37" s="405">
        <v>43497</v>
      </c>
      <c r="D37" s="405">
        <v>43503</v>
      </c>
      <c r="E37" s="405">
        <v>43504</v>
      </c>
      <c r="F37" s="271"/>
      <c r="G37" s="271">
        <v>44909000</v>
      </c>
      <c r="H37" s="57" t="s">
        <v>9</v>
      </c>
      <c r="I37" s="57" t="s">
        <v>110</v>
      </c>
      <c r="K37" s="231"/>
      <c r="L37" s="108" t="s">
        <v>66</v>
      </c>
      <c r="M37" s="327"/>
    </row>
    <row r="38" spans="1:13" s="33" customFormat="1" ht="15.75" customHeight="1">
      <c r="A38" s="89" t="s">
        <v>104</v>
      </c>
      <c r="B38" s="280"/>
      <c r="C38" s="405">
        <v>43504</v>
      </c>
      <c r="D38" s="405">
        <v>43504</v>
      </c>
      <c r="E38" s="405">
        <v>43507</v>
      </c>
      <c r="F38" s="271"/>
      <c r="G38" s="271">
        <v>46600000</v>
      </c>
      <c r="H38" s="57" t="s">
        <v>9</v>
      </c>
      <c r="I38" s="57" t="s">
        <v>11</v>
      </c>
      <c r="K38" s="231"/>
      <c r="L38" s="108" t="s">
        <v>74</v>
      </c>
      <c r="M38" s="327"/>
    </row>
    <row r="39" spans="1:13" s="33" customFormat="1" ht="15.75" customHeight="1">
      <c r="A39" s="89" t="s">
        <v>119</v>
      </c>
      <c r="B39" s="280"/>
      <c r="C39" s="405">
        <v>43506</v>
      </c>
      <c r="D39" s="405">
        <v>43513</v>
      </c>
      <c r="E39" s="405">
        <v>43515</v>
      </c>
      <c r="F39" s="271"/>
      <c r="G39" s="271">
        <v>29000000</v>
      </c>
      <c r="H39" s="57" t="s">
        <v>9</v>
      </c>
      <c r="I39" s="57" t="s">
        <v>120</v>
      </c>
      <c r="K39" s="231"/>
      <c r="L39" s="108" t="s">
        <v>91</v>
      </c>
      <c r="M39" s="327"/>
    </row>
    <row r="40" spans="1:24" s="60" customFormat="1" ht="12.75" customHeight="1">
      <c r="A40" s="176"/>
      <c r="B40" s="177"/>
      <c r="C40" s="412" t="s">
        <v>43</v>
      </c>
      <c r="D40" s="402"/>
      <c r="E40" s="402"/>
      <c r="F40" s="265"/>
      <c r="G40" s="173"/>
      <c r="H40" s="174"/>
      <c r="I40" s="171"/>
      <c r="J40" s="265"/>
      <c r="K40" s="265"/>
      <c r="L40" s="268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87</v>
      </c>
      <c r="B41" s="280"/>
      <c r="C41" s="405">
        <v>43484</v>
      </c>
      <c r="D41" s="405">
        <v>43494</v>
      </c>
      <c r="E41" s="405">
        <v>43497</v>
      </c>
      <c r="F41" s="271"/>
      <c r="G41" s="271">
        <v>44900000</v>
      </c>
      <c r="H41" s="57" t="s">
        <v>9</v>
      </c>
      <c r="I41" s="57" t="s">
        <v>111</v>
      </c>
      <c r="K41" s="231"/>
      <c r="L41" s="108" t="s">
        <v>15</v>
      </c>
      <c r="M41" s="327"/>
    </row>
    <row r="42" spans="1:13" s="33" customFormat="1" ht="15.75" customHeight="1">
      <c r="A42" s="89" t="s">
        <v>106</v>
      </c>
      <c r="B42" s="280"/>
      <c r="C42" s="405">
        <v>43493</v>
      </c>
      <c r="D42" s="405">
        <v>43497</v>
      </c>
      <c r="E42" s="405">
        <v>43500</v>
      </c>
      <c r="F42" s="271"/>
      <c r="G42" s="271">
        <v>50000000</v>
      </c>
      <c r="H42" s="57" t="s">
        <v>9</v>
      </c>
      <c r="I42" s="57" t="s">
        <v>11</v>
      </c>
      <c r="K42" s="231"/>
      <c r="L42" s="108" t="s">
        <v>92</v>
      </c>
      <c r="M42" s="327"/>
    </row>
    <row r="43" spans="1:13" s="33" customFormat="1" ht="15.75" customHeight="1">
      <c r="A43" s="89" t="s">
        <v>126</v>
      </c>
      <c r="B43" s="280"/>
      <c r="C43" s="405">
        <v>43500</v>
      </c>
      <c r="D43" s="405">
        <v>43500</v>
      </c>
      <c r="E43" s="405">
        <v>43504</v>
      </c>
      <c r="F43" s="271"/>
      <c r="G43" s="271">
        <v>61000000</v>
      </c>
      <c r="H43" s="57" t="s">
        <v>9</v>
      </c>
      <c r="I43" s="57" t="s">
        <v>84</v>
      </c>
      <c r="K43" s="231"/>
      <c r="L43" s="108" t="s">
        <v>15</v>
      </c>
      <c r="M43" s="327"/>
    </row>
    <row r="44" spans="1:13" s="33" customFormat="1" ht="15.75" customHeight="1">
      <c r="A44" s="89" t="s">
        <v>112</v>
      </c>
      <c r="B44" s="280"/>
      <c r="C44" s="405">
        <v>43502</v>
      </c>
      <c r="D44" s="405">
        <v>43504</v>
      </c>
      <c r="E44" s="405">
        <v>43506</v>
      </c>
      <c r="F44" s="271"/>
      <c r="G44" s="271">
        <v>60000000</v>
      </c>
      <c r="H44" s="57" t="s">
        <v>9</v>
      </c>
      <c r="I44" s="57" t="s">
        <v>114</v>
      </c>
      <c r="K44" s="231"/>
      <c r="L44" s="108" t="s">
        <v>115</v>
      </c>
      <c r="M44" s="327"/>
    </row>
    <row r="45" spans="1:13" s="33" customFormat="1" ht="15.75" customHeight="1">
      <c r="A45" s="89" t="s">
        <v>107</v>
      </c>
      <c r="B45" s="280"/>
      <c r="C45" s="405">
        <v>43497</v>
      </c>
      <c r="D45" s="405">
        <v>43507</v>
      </c>
      <c r="E45" s="405">
        <v>43508</v>
      </c>
      <c r="F45" s="271"/>
      <c r="G45" s="271">
        <v>33500000</v>
      </c>
      <c r="H45" s="57" t="s">
        <v>9</v>
      </c>
      <c r="I45" s="57" t="s">
        <v>11</v>
      </c>
      <c r="K45" s="231"/>
      <c r="L45" s="108" t="s">
        <v>67</v>
      </c>
      <c r="M45" s="327"/>
    </row>
    <row r="46" spans="1:13" s="33" customFormat="1" ht="15.75" customHeight="1">
      <c r="A46" s="89" t="s">
        <v>113</v>
      </c>
      <c r="B46" s="280"/>
      <c r="C46" s="405">
        <v>43503</v>
      </c>
      <c r="D46" s="405">
        <v>43508</v>
      </c>
      <c r="E46" s="405">
        <v>43511</v>
      </c>
      <c r="F46" s="271"/>
      <c r="G46" s="271">
        <v>27000000</v>
      </c>
      <c r="H46" s="57" t="s">
        <v>9</v>
      </c>
      <c r="I46" s="57" t="s">
        <v>90</v>
      </c>
      <c r="K46" s="231"/>
      <c r="L46" s="108" t="s">
        <v>116</v>
      </c>
      <c r="M46" s="327"/>
    </row>
    <row r="47" spans="1:13" s="33" customFormat="1" ht="15.75" customHeight="1">
      <c r="A47" s="89" t="s">
        <v>121</v>
      </c>
      <c r="B47" s="280"/>
      <c r="C47" s="405">
        <v>43512</v>
      </c>
      <c r="D47" s="405">
        <v>43512</v>
      </c>
      <c r="E47" s="405">
        <v>43514</v>
      </c>
      <c r="F47" s="271"/>
      <c r="G47" s="271">
        <v>45100000</v>
      </c>
      <c r="H47" s="57" t="s">
        <v>9</v>
      </c>
      <c r="I47" s="57" t="s">
        <v>11</v>
      </c>
      <c r="K47" s="231"/>
      <c r="L47" s="108" t="s">
        <v>74</v>
      </c>
      <c r="M47" s="327"/>
    </row>
    <row r="48" spans="1:24" s="60" customFormat="1" ht="12.75" customHeight="1">
      <c r="A48" s="176"/>
      <c r="B48" s="177"/>
      <c r="C48" s="412" t="s">
        <v>39</v>
      </c>
      <c r="D48" s="402"/>
      <c r="E48" s="402"/>
      <c r="F48" s="265"/>
      <c r="G48" s="173"/>
      <c r="H48" s="174"/>
      <c r="I48" s="171"/>
      <c r="J48" s="265"/>
      <c r="K48" s="265"/>
      <c r="L48" s="268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60" customFormat="1" ht="12.75" customHeight="1">
      <c r="A49" s="204" t="s">
        <v>64</v>
      </c>
      <c r="B49" s="130"/>
      <c r="C49" s="121"/>
      <c r="D49" s="121"/>
      <c r="E49" s="417"/>
      <c r="F49" s="130"/>
      <c r="G49" s="129"/>
      <c r="H49" s="121"/>
      <c r="I49" s="121"/>
      <c r="J49" s="231"/>
      <c r="K49" s="130"/>
      <c r="L49" s="227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61" customFormat="1" ht="15" customHeight="1">
      <c r="A50" s="176"/>
      <c r="B50" s="177"/>
      <c r="C50" s="412" t="s">
        <v>65</v>
      </c>
      <c r="D50" s="402"/>
      <c r="E50" s="402"/>
      <c r="F50" s="265"/>
      <c r="G50" s="173"/>
      <c r="H50" s="174"/>
      <c r="I50" s="171"/>
      <c r="J50" s="265"/>
      <c r="K50" s="265"/>
      <c r="L50" s="26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0" customFormat="1" ht="12.75" customHeight="1">
      <c r="A51" s="204" t="s">
        <v>64</v>
      </c>
      <c r="B51" s="130"/>
      <c r="C51" s="121"/>
      <c r="D51" s="121"/>
      <c r="E51" s="417"/>
      <c r="F51" s="130"/>
      <c r="G51" s="129"/>
      <c r="H51" s="121"/>
      <c r="I51" s="121"/>
      <c r="J51" s="231"/>
      <c r="K51" s="130"/>
      <c r="L51" s="227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s="61" customFormat="1" ht="14.25" customHeight="1">
      <c r="A52" s="176"/>
      <c r="B52" s="177"/>
      <c r="C52" s="412" t="s">
        <v>17</v>
      </c>
      <c r="D52" s="402"/>
      <c r="E52" s="402"/>
      <c r="F52" s="265"/>
      <c r="G52" s="173"/>
      <c r="H52" s="174"/>
      <c r="I52" s="171"/>
      <c r="J52" s="265"/>
      <c r="K52" s="265"/>
      <c r="L52" s="26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61" customFormat="1" ht="15" customHeight="1">
      <c r="A53" s="204" t="s">
        <v>64</v>
      </c>
      <c r="B53" s="130"/>
      <c r="C53" s="121"/>
      <c r="D53" s="121"/>
      <c r="E53" s="417"/>
      <c r="F53" s="130"/>
      <c r="G53" s="129"/>
      <c r="H53" s="121"/>
      <c r="I53" s="121"/>
      <c r="J53" s="231"/>
      <c r="K53" s="130"/>
      <c r="L53" s="227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176"/>
      <c r="B54" s="177"/>
      <c r="C54" s="412" t="s">
        <v>72</v>
      </c>
      <c r="D54" s="402"/>
      <c r="E54" s="402"/>
      <c r="F54" s="265"/>
      <c r="G54" s="173"/>
      <c r="H54" s="174"/>
      <c r="I54" s="171"/>
      <c r="J54" s="265"/>
      <c r="K54" s="265"/>
      <c r="L54" s="268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13" s="33" customFormat="1" ht="15.75" customHeight="1">
      <c r="A55" s="89" t="s">
        <v>95</v>
      </c>
      <c r="B55" s="280"/>
      <c r="C55" s="405">
        <v>43486</v>
      </c>
      <c r="D55" s="405">
        <v>43489</v>
      </c>
      <c r="E55" s="405">
        <v>43491</v>
      </c>
      <c r="F55" s="271"/>
      <c r="G55" s="271">
        <v>30000000</v>
      </c>
      <c r="H55" s="57" t="s">
        <v>9</v>
      </c>
      <c r="I55" s="57" t="s">
        <v>96</v>
      </c>
      <c r="K55" s="231"/>
      <c r="L55" s="108" t="s">
        <v>66</v>
      </c>
      <c r="M55" s="327"/>
    </row>
    <row r="56" spans="1:13" s="33" customFormat="1" ht="15.75" customHeight="1">
      <c r="A56" s="89" t="s">
        <v>102</v>
      </c>
      <c r="B56" s="280"/>
      <c r="C56" s="405">
        <v>43491</v>
      </c>
      <c r="D56" s="405">
        <v>43494</v>
      </c>
      <c r="E56" s="405">
        <v>43496</v>
      </c>
      <c r="F56" s="271"/>
      <c r="G56" s="271">
        <v>30000000</v>
      </c>
      <c r="H56" s="57" t="s">
        <v>9</v>
      </c>
      <c r="I56" s="57" t="s">
        <v>84</v>
      </c>
      <c r="K56" s="231"/>
      <c r="L56" s="108" t="s">
        <v>66</v>
      </c>
      <c r="M56" s="327"/>
    </row>
    <row r="57" spans="1:13" s="33" customFormat="1" ht="15.75" customHeight="1">
      <c r="A57" s="89" t="s">
        <v>107</v>
      </c>
      <c r="B57" s="280"/>
      <c r="C57" s="405">
        <v>43497</v>
      </c>
      <c r="D57" s="405">
        <v>43502</v>
      </c>
      <c r="E57" s="405">
        <v>43505</v>
      </c>
      <c r="F57" s="271"/>
      <c r="G57" s="271">
        <v>27000000</v>
      </c>
      <c r="H57" s="57" t="s">
        <v>9</v>
      </c>
      <c r="I57" s="57" t="s">
        <v>11</v>
      </c>
      <c r="K57" s="231"/>
      <c r="L57" s="108" t="s">
        <v>67</v>
      </c>
      <c r="M57" s="327"/>
    </row>
    <row r="58" spans="1:13" s="33" customFormat="1" ht="15.75" customHeight="1">
      <c r="A58" s="89" t="s">
        <v>124</v>
      </c>
      <c r="B58" s="280"/>
      <c r="C58" s="405">
        <v>43505</v>
      </c>
      <c r="D58" s="405">
        <v>43506</v>
      </c>
      <c r="E58" s="405">
        <v>43511</v>
      </c>
      <c r="F58" s="271"/>
      <c r="G58" s="271">
        <v>41060000</v>
      </c>
      <c r="H58" s="57" t="s">
        <v>9</v>
      </c>
      <c r="I58" s="57" t="s">
        <v>11</v>
      </c>
      <c r="K58" s="231"/>
      <c r="L58" s="108" t="s">
        <v>125</v>
      </c>
      <c r="M58" s="327"/>
    </row>
    <row r="59" spans="1:13" s="33" customFormat="1" ht="15.75" customHeight="1">
      <c r="A59" s="89" t="s">
        <v>97</v>
      </c>
      <c r="B59" s="280"/>
      <c r="C59" s="405">
        <v>43505</v>
      </c>
      <c r="D59" s="405">
        <v>43512</v>
      </c>
      <c r="E59" s="405">
        <v>43514</v>
      </c>
      <c r="F59" s="271"/>
      <c r="G59" s="271">
        <v>21000000</v>
      </c>
      <c r="H59" s="57" t="s">
        <v>9</v>
      </c>
      <c r="I59" s="57" t="s">
        <v>84</v>
      </c>
      <c r="K59" s="231"/>
      <c r="L59" s="108" t="s">
        <v>15</v>
      </c>
      <c r="M59" s="327"/>
    </row>
    <row r="60" spans="1:24" s="61" customFormat="1" ht="15">
      <c r="A60" s="176"/>
      <c r="B60" s="177"/>
      <c r="C60" s="412" t="s">
        <v>19</v>
      </c>
      <c r="D60" s="402"/>
      <c r="E60" s="402"/>
      <c r="F60" s="265"/>
      <c r="G60" s="173"/>
      <c r="H60" s="174"/>
      <c r="I60" s="171"/>
      <c r="J60" s="265"/>
      <c r="K60" s="265"/>
      <c r="L60" s="268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134" t="s">
        <v>64</v>
      </c>
      <c r="B61" s="384"/>
      <c r="C61" s="418"/>
      <c r="D61" s="418"/>
      <c r="E61" s="419"/>
      <c r="F61" s="161"/>
      <c r="G61" s="161"/>
      <c r="H61" s="161"/>
      <c r="I61" s="161"/>
      <c r="J61" s="161"/>
      <c r="K61" s="161"/>
      <c r="L61" s="16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134"/>
      <c r="B62" s="384"/>
      <c r="C62" s="418"/>
      <c r="D62" s="418"/>
      <c r="E62" s="419"/>
      <c r="F62" s="161"/>
      <c r="G62" s="161"/>
      <c r="H62" s="161"/>
      <c r="I62" s="161"/>
      <c r="J62" s="161"/>
      <c r="K62" s="161"/>
      <c r="L62" s="162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89"/>
      <c r="B63" s="175" t="s">
        <v>41</v>
      </c>
      <c r="C63" s="257"/>
      <c r="D63" s="86"/>
      <c r="E63" s="86"/>
      <c r="F63" s="231"/>
      <c r="G63" s="231"/>
      <c r="H63" s="86"/>
      <c r="I63" s="86"/>
      <c r="J63" s="231"/>
      <c r="K63" s="164"/>
      <c r="L63" s="19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76"/>
      <c r="B64" s="170"/>
      <c r="C64" s="412" t="s">
        <v>20</v>
      </c>
      <c r="D64" s="402"/>
      <c r="E64" s="402"/>
      <c r="F64" s="265"/>
      <c r="G64" s="173"/>
      <c r="H64" s="174"/>
      <c r="I64" s="171"/>
      <c r="J64" s="265"/>
      <c r="K64" s="193"/>
      <c r="L64" s="226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34" t="s">
        <v>64</v>
      </c>
      <c r="B65" s="231"/>
      <c r="C65" s="420"/>
      <c r="D65" s="14"/>
      <c r="E65" s="14"/>
      <c r="F65" s="231"/>
      <c r="G65" s="95"/>
      <c r="H65" s="14"/>
      <c r="I65" s="97"/>
      <c r="J65" s="292"/>
      <c r="K65" s="231"/>
      <c r="L65" s="19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76"/>
      <c r="B66" s="177"/>
      <c r="C66" s="412" t="s">
        <v>21</v>
      </c>
      <c r="D66" s="402"/>
      <c r="E66" s="402"/>
      <c r="F66" s="265"/>
      <c r="G66" s="173"/>
      <c r="H66" s="174"/>
      <c r="I66" s="171"/>
      <c r="J66" s="265"/>
      <c r="K66" s="265"/>
      <c r="L66" s="268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89" t="s">
        <v>117</v>
      </c>
      <c r="B67" s="280"/>
      <c r="C67" s="405">
        <v>43497</v>
      </c>
      <c r="D67" s="405">
        <v>43502</v>
      </c>
      <c r="E67" s="405">
        <v>43504</v>
      </c>
      <c r="F67" s="271"/>
      <c r="G67" s="271">
        <v>44000000</v>
      </c>
      <c r="H67" s="57" t="s">
        <v>9</v>
      </c>
      <c r="I67" s="57" t="s">
        <v>11</v>
      </c>
      <c r="K67" s="231"/>
      <c r="L67" s="108" t="s">
        <v>67</v>
      </c>
      <c r="M67" s="327"/>
    </row>
    <row r="68" spans="1:24" s="61" customFormat="1" ht="15">
      <c r="A68" s="176"/>
      <c r="B68" s="177"/>
      <c r="C68" s="412" t="s">
        <v>58</v>
      </c>
      <c r="D68" s="402"/>
      <c r="E68" s="402"/>
      <c r="F68" s="265"/>
      <c r="G68" s="173"/>
      <c r="H68" s="174"/>
      <c r="I68" s="171"/>
      <c r="J68" s="265"/>
      <c r="K68" s="265"/>
      <c r="L68" s="26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 customHeight="1">
      <c r="A69" s="134" t="s">
        <v>64</v>
      </c>
      <c r="B69" s="231"/>
      <c r="C69" s="420"/>
      <c r="D69" s="14"/>
      <c r="E69" s="14"/>
      <c r="F69" s="231"/>
      <c r="G69" s="95"/>
      <c r="H69" s="14"/>
      <c r="I69" s="97"/>
      <c r="J69" s="292"/>
      <c r="K69" s="231"/>
      <c r="L69" s="19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76"/>
      <c r="B70" s="177"/>
      <c r="C70" s="412" t="s">
        <v>22</v>
      </c>
      <c r="D70" s="402"/>
      <c r="E70" s="402"/>
      <c r="F70" s="265"/>
      <c r="G70" s="173"/>
      <c r="H70" s="174"/>
      <c r="I70" s="171"/>
      <c r="J70" s="265"/>
      <c r="K70" s="265"/>
      <c r="L70" s="268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13" s="33" customFormat="1" ht="15.75" customHeight="1">
      <c r="A71" s="89" t="s">
        <v>93</v>
      </c>
      <c r="B71" s="280"/>
      <c r="C71" s="405">
        <v>43487</v>
      </c>
      <c r="D71" s="405">
        <v>43493</v>
      </c>
      <c r="E71" s="405">
        <v>43505</v>
      </c>
      <c r="F71" s="271">
        <v>20000000</v>
      </c>
      <c r="G71" s="271"/>
      <c r="H71" s="57" t="s">
        <v>94</v>
      </c>
      <c r="I71" s="57" t="s">
        <v>11</v>
      </c>
      <c r="K71" s="231"/>
      <c r="L71" s="108" t="s">
        <v>81</v>
      </c>
      <c r="M71" s="327"/>
    </row>
    <row r="72" spans="1:24" ht="15" customHeight="1">
      <c r="A72" s="176"/>
      <c r="B72" s="177"/>
      <c r="C72" s="412" t="s">
        <v>51</v>
      </c>
      <c r="D72" s="402"/>
      <c r="E72" s="402"/>
      <c r="F72" s="265"/>
      <c r="G72" s="173"/>
      <c r="H72" s="174"/>
      <c r="I72" s="171"/>
      <c r="J72" s="265"/>
      <c r="K72" s="224"/>
      <c r="L72" s="206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34" t="s">
        <v>64</v>
      </c>
      <c r="B73" s="231"/>
      <c r="C73" s="413"/>
      <c r="D73" s="403"/>
      <c r="E73" s="403"/>
      <c r="F73" s="95"/>
      <c r="G73" s="95"/>
      <c r="H73" s="14"/>
      <c r="I73" s="97"/>
      <c r="J73" s="123"/>
      <c r="K73" s="225"/>
      <c r="L73" s="207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76"/>
      <c r="B74" s="177"/>
      <c r="C74" s="412" t="s">
        <v>35</v>
      </c>
      <c r="D74" s="402"/>
      <c r="E74" s="402"/>
      <c r="F74" s="265"/>
      <c r="G74" s="173"/>
      <c r="H74" s="174"/>
      <c r="I74" s="171"/>
      <c r="J74" s="265"/>
      <c r="K74" s="265"/>
      <c r="L74" s="206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13" s="61" customFormat="1" ht="15" customHeight="1">
      <c r="A75" s="134" t="s">
        <v>64</v>
      </c>
      <c r="B75" s="231"/>
      <c r="C75" s="413"/>
      <c r="D75" s="403"/>
      <c r="E75" s="403"/>
      <c r="F75" s="95"/>
      <c r="G75" s="95"/>
      <c r="H75" s="14"/>
      <c r="I75" s="97"/>
      <c r="J75" s="123"/>
      <c r="K75" s="300"/>
      <c r="L75" s="230"/>
      <c r="M75" s="159"/>
    </row>
    <row r="76" spans="1:24" s="61" customFormat="1" ht="15" customHeight="1">
      <c r="A76" s="176"/>
      <c r="B76" s="177"/>
      <c r="C76" s="412" t="s">
        <v>77</v>
      </c>
      <c r="D76" s="402"/>
      <c r="E76" s="402"/>
      <c r="F76" s="265"/>
      <c r="G76" s="173"/>
      <c r="H76" s="174"/>
      <c r="I76" s="171"/>
      <c r="J76" s="265"/>
      <c r="K76" s="265"/>
      <c r="L76" s="268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400" customFormat="1" ht="15" customHeight="1">
      <c r="A77" s="149" t="s">
        <v>64</v>
      </c>
      <c r="B77" s="234"/>
      <c r="C77" s="421"/>
      <c r="D77" s="403"/>
      <c r="E77" s="403"/>
      <c r="F77" s="293"/>
      <c r="H77" s="14"/>
      <c r="I77" s="292"/>
      <c r="J77" s="234"/>
      <c r="K77" s="234"/>
      <c r="L77" s="108"/>
      <c r="M77" s="274"/>
    </row>
    <row r="78" spans="1:24" ht="15" customHeight="1">
      <c r="A78" s="176"/>
      <c r="B78" s="177"/>
      <c r="C78" s="412" t="s">
        <v>36</v>
      </c>
      <c r="D78" s="402"/>
      <c r="E78" s="402"/>
      <c r="F78" s="265"/>
      <c r="G78" s="173"/>
      <c r="H78" s="174"/>
      <c r="I78" s="171"/>
      <c r="J78" s="265"/>
      <c r="K78" s="265"/>
      <c r="L78" s="268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15"/>
      <c r="C79" s="14"/>
      <c r="D79" s="422"/>
      <c r="E79" s="14"/>
      <c r="F79" s="95"/>
      <c r="G79" s="18"/>
      <c r="H79" s="14"/>
      <c r="I79" s="14"/>
      <c r="J79" s="231"/>
      <c r="K79" s="231"/>
      <c r="L79" s="11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6"/>
      <c r="B80" s="177"/>
      <c r="C80" s="412" t="s">
        <v>37</v>
      </c>
      <c r="D80" s="402"/>
      <c r="E80" s="402"/>
      <c r="F80" s="265"/>
      <c r="G80" s="173"/>
      <c r="H80" s="174"/>
      <c r="I80" s="171"/>
      <c r="J80" s="265"/>
      <c r="K80" s="265"/>
      <c r="L80" s="26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34" t="s">
        <v>64</v>
      </c>
      <c r="B81" s="231"/>
      <c r="C81" s="86"/>
      <c r="D81" s="86"/>
      <c r="E81" s="416"/>
      <c r="F81" s="231"/>
      <c r="G81" s="231"/>
      <c r="H81" s="231"/>
      <c r="I81" s="231"/>
      <c r="J81" s="231"/>
      <c r="K81" s="231"/>
      <c r="L81" s="127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76"/>
      <c r="B82" s="177"/>
      <c r="C82" s="412" t="s">
        <v>38</v>
      </c>
      <c r="D82" s="402"/>
      <c r="E82" s="402"/>
      <c r="F82" s="265"/>
      <c r="G82" s="173"/>
      <c r="H82" s="174"/>
      <c r="I82" s="171"/>
      <c r="J82" s="265"/>
      <c r="K82" s="265"/>
      <c r="L82" s="268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34" t="s">
        <v>64</v>
      </c>
      <c r="B83" s="231"/>
      <c r="C83" s="86"/>
      <c r="D83" s="86"/>
      <c r="E83" s="416"/>
      <c r="F83" s="231"/>
      <c r="G83" s="231"/>
      <c r="H83" s="231"/>
      <c r="I83" s="231"/>
      <c r="J83" s="231"/>
      <c r="K83" s="231"/>
      <c r="L83" s="10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76"/>
      <c r="B84" s="177"/>
      <c r="C84" s="412" t="s">
        <v>23</v>
      </c>
      <c r="D84" s="402"/>
      <c r="E84" s="402"/>
      <c r="F84" s="265"/>
      <c r="G84" s="173"/>
      <c r="H84" s="174"/>
      <c r="I84" s="171"/>
      <c r="J84" s="265"/>
      <c r="K84" s="265"/>
      <c r="L84" s="268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13" s="61" customFormat="1" ht="15" customHeight="1">
      <c r="A85" s="134" t="s">
        <v>64</v>
      </c>
      <c r="B85" s="231"/>
      <c r="C85" s="413"/>
      <c r="D85" s="403"/>
      <c r="E85" s="403"/>
      <c r="F85" s="95"/>
      <c r="G85" s="95"/>
      <c r="H85" s="14"/>
      <c r="I85" s="97"/>
      <c r="J85" s="123"/>
      <c r="K85" s="300"/>
      <c r="L85" s="230"/>
      <c r="M85" s="274"/>
    </row>
    <row r="86" spans="1:24" ht="15" customHeight="1">
      <c r="A86" s="163"/>
      <c r="B86" s="116"/>
      <c r="C86" s="423"/>
      <c r="D86" s="423"/>
      <c r="E86" s="423"/>
      <c r="F86" s="222"/>
      <c r="G86" s="116"/>
      <c r="H86" s="116"/>
      <c r="I86" s="116"/>
      <c r="J86" s="116"/>
      <c r="K86" s="201"/>
      <c r="L86" s="202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ht="15" customHeight="1">
      <c r="L175"/>
    </row>
    <row r="176" ht="15" customHeight="1">
      <c r="L176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2019-02-20T19:06:13Z</dcterms:modified>
  <cp:category/>
  <cp:version/>
  <cp:contentType/>
  <cp:contentStatus/>
</cp:coreProperties>
</file>