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'BULK'!$A$1:$K$107</definedName>
    <definedName name="_xlnm.Print_Area" localSheetId="0">'LINEUP'!$A$1:$K$126</definedName>
    <definedName name="_xlnm.Print_Area" localSheetId="3">'Partial Recap'!$A$1:$L$72</definedName>
  </definedNames>
  <calcPr fullCalcOnLoad="1"/>
</workbook>
</file>

<file path=xl/sharedStrings.xml><?xml version="1.0" encoding="utf-8"?>
<sst xmlns="http://schemas.openxmlformats.org/spreadsheetml/2006/main" count="531" uniqueCount="128">
  <si>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</si>
  <si>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</si>
  <si>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</si>
  <si>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</si>
  <si>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</si>
  <si>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</si>
  <si>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</si>
  <si>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</si>
  <si>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</si>
  <si>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</si>
  <si>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</si>
  <si>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</si>
  <si>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</si>
  <si>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</si>
  <si>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</si>
  <si>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</si>
  <si>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</si>
  <si>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</si>
  <si>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</si>
  <si>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</si>
  <si>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</si>
  <si>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</si>
  <si>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</si>
  <si>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</si>
  <si>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</si>
  <si>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</si>
  <si>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</si>
  <si>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</si>
  <si>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</si>
  <si>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</si>
  <si>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</si>
  <si>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</si>
  <si>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</si>
  <si>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</si>
  <si>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</si>
  <si>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</si>
  <si>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</si>
  <si>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</si>
  <si>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</si>
  <si>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</si>
  <si>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</si>
  <si>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</si>
  <si>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</si>
  <si>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</si>
  <si>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</si>
  <si>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</si>
  <si>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</si>
  <si>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</si>
  <si>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</si>
  <si>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</si>
  <si>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</si>
  <si>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</si>
  <si>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</si>
  <si>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</si>
  <si>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</si>
  <si>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</si>
  <si>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</si>
  <si>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</si>
  <si>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</si>
  <si>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</si>
  <si>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</si>
  <si>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</si>
  <si>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</si>
  <si>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</si>
  <si>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</si>
  <si>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</si>
  <si>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</si>
  <si>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</si>
  <si>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</si>
  <si>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</si>
  <si>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</si>
  <si>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</si>
  <si>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</si>
  <si>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</si>
  <si>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</si>
  <si>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</si>
  <si>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</si>
  <si>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</si>
  <si>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</si>
  <si>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© 2019 Williams Servicos Maritimos Ltda, Brazil</t>
  </si>
  <si>
    <t>BEJAIA, ALGERIA</t>
  </si>
  <si>
    <t>COFCO</t>
  </si>
  <si>
    <t>ALVEAN</t>
  </si>
  <si>
    <t>CANADA</t>
  </si>
  <si>
    <t>IRAQ</t>
  </si>
  <si>
    <t>UMM QSAR, IRAQ</t>
  </si>
  <si>
    <t>TIANJIN, CHINA</t>
  </si>
  <si>
    <t>TBC</t>
  </si>
  <si>
    <t>TAURUS CONFIDENCE</t>
  </si>
  <si>
    <t>SWEET LADY</t>
  </si>
  <si>
    <t>INFINITY SKY</t>
  </si>
  <si>
    <t>JEDDAH, SAUDI ARABIA</t>
  </si>
  <si>
    <t>GENTLE SEAS</t>
  </si>
  <si>
    <t>CAPE</t>
  </si>
  <si>
    <t>MAGDA P</t>
  </si>
  <si>
    <t>TURQUIOSE OCEAN</t>
  </si>
  <si>
    <t>TUNDRA</t>
  </si>
  <si>
    <t>ZILOS</t>
  </si>
  <si>
    <t>LE RUBY</t>
  </si>
  <si>
    <t>B150</t>
  </si>
  <si>
    <t>OCEAN OPAL</t>
  </si>
  <si>
    <t>GLORY TRADER</t>
  </si>
  <si>
    <t>MIDSTAR</t>
  </si>
  <si>
    <t>ECO</t>
  </si>
  <si>
    <t>GLOBETROTTER</t>
  </si>
  <si>
    <t>REDPATH</t>
  </si>
  <si>
    <t>SANTA KATARINA</t>
  </si>
  <si>
    <t>COPA SHIPPING</t>
  </si>
  <si>
    <t>KOCIEWIE</t>
  </si>
  <si>
    <t>ROSCO CYPRESS</t>
  </si>
  <si>
    <t>MELBOURNE</t>
  </si>
  <si>
    <t>HOLBUD</t>
  </si>
  <si>
    <t>HUANGPU, CHINA</t>
  </si>
  <si>
    <t>BEKS NAVIK</t>
  </si>
  <si>
    <t>LORD WELLINGTON</t>
  </si>
  <si>
    <t>IRAN</t>
  </si>
  <si>
    <t>ARGELIA</t>
  </si>
  <si>
    <t>RUSSIA</t>
  </si>
  <si>
    <t>SUGAR LINE UP edition 10.07.2019</t>
  </si>
  <si>
    <t>WILLIAMS BRAZIL SUGAR LINE UP EDITION 10.07.2019</t>
  </si>
  <si>
    <t>JULY 2019</t>
  </si>
  <si>
    <t>ANEMONE</t>
  </si>
  <si>
    <t>USA</t>
  </si>
  <si>
    <t>ASR</t>
  </si>
  <si>
    <t>SOCRATIS</t>
  </si>
  <si>
    <t>AZZURA</t>
  </si>
  <si>
    <t>L. DREYFUS</t>
  </si>
  <si>
    <t>LEFKONIKO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</si>
</sst>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3" fillId="0" borderId="13" xfId="0" applyFont="1" applyFill="1" applyBorder="1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LINEUP!$A$112:$A$115</c:f>
              <c:strCache/>
            </c:strRef>
          </c:cat>
          <c:val>
            <c:numRef>
              <c:f>LINEUP!$B$112:$B$115</c:f>
              <c:numCache/>
            </c:numRef>
          </c:val>
          <c:shape val="cylinder"/>
        </c:ser>
        <c:overlap val="100"/>
        <c:shape val="cylinder"/>
        <c:axId val="25707153"/>
        <c:axId val="30037786"/>
      </c:bar3D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LINEUP!$A$95:$A$99</c:f>
              <c:strCache/>
            </c:strRef>
          </c:cat>
          <c:val>
            <c:numRef>
              <c:f>LINEUP!$B$95:$B$99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04619"/>
        <c:axId val="17141572"/>
      </c:bar3D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BULK!$A$87:$A$90</c:f>
              <c:strCache/>
            </c:strRef>
          </c:cat>
          <c:val>
            <c:numRef>
              <c:f>BULK!$B$87:$B$90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110</xdr:row>
      <xdr:rowOff>19050</xdr:rowOff>
    </xdr:from>
    <xdr:to>
      <xdr:col>10</xdr:col>
      <xdr:colOff>104775</xdr:colOff>
      <xdr:row>125</xdr:row>
      <xdr:rowOff>19050</xdr:rowOff>
    </xdr:to>
    <xdr:graphicFrame>
      <xdr:nvGraphicFramePr>
        <xdr:cNvPr id="2" name="Gráfico 7"/>
        <xdr:cNvGraphicFramePr/>
      </xdr:nvGraphicFramePr>
      <xdr:xfrm>
        <a:off x="2409825" y="222313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92</xdr:row>
      <xdr:rowOff>38100</xdr:rowOff>
    </xdr:from>
    <xdr:to>
      <xdr:col>10</xdr:col>
      <xdr:colOff>133350</xdr:colOff>
      <xdr:row>108</xdr:row>
      <xdr:rowOff>123825</xdr:rowOff>
    </xdr:to>
    <xdr:graphicFrame>
      <xdr:nvGraphicFramePr>
        <xdr:cNvPr id="3" name="Gráfico 6"/>
        <xdr:cNvGraphicFramePr/>
      </xdr:nvGraphicFramePr>
      <xdr:xfrm>
        <a:off x="2428875" y="188214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84</xdr:row>
      <xdr:rowOff>171450</xdr:rowOff>
    </xdr:from>
    <xdr:to>
      <xdr:col>9</xdr:col>
      <xdr:colOff>419100</xdr:colOff>
      <xdr:row>99</xdr:row>
      <xdr:rowOff>161925</xdr:rowOff>
    </xdr:to>
    <xdr:graphicFrame>
      <xdr:nvGraphicFramePr>
        <xdr:cNvPr id="2" name="Gráfico 13"/>
        <xdr:cNvGraphicFramePr/>
      </xdr:nvGraphicFramePr>
      <xdr:xfrm>
        <a:off x="2590800" y="172593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SheetLayoutView="80" workbookViewId="0" topLeftCell="A1">
      <selection activeCell="H13" sqref="H13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428"/>
      <c r="M1" s="217"/>
    </row>
    <row r="2" spans="1:13" ht="26.25">
      <c r="A2" s="219"/>
      <c r="B2" s="220"/>
      <c r="C2" s="434" t="s">
        <v>118</v>
      </c>
      <c r="D2" s="435"/>
      <c r="E2" s="435"/>
      <c r="F2" s="435"/>
      <c r="G2" s="435"/>
      <c r="H2" s="435"/>
      <c r="I2" s="435"/>
      <c r="J2" s="435"/>
      <c r="K2" s="436"/>
      <c r="L2" s="428"/>
      <c r="M2" s="217"/>
    </row>
    <row r="3" spans="1:13" ht="15">
      <c r="A3" s="219"/>
      <c r="B3" s="220"/>
      <c r="C3" s="437" t="s">
        <v>79</v>
      </c>
      <c r="D3" s="438"/>
      <c r="E3" s="438"/>
      <c r="F3" s="438"/>
      <c r="G3" s="438"/>
      <c r="H3" s="438"/>
      <c r="I3" s="438"/>
      <c r="J3" s="438"/>
      <c r="K3" s="439"/>
      <c r="L3" s="428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8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8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8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0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1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3"/>
      <c r="M23" s="262"/>
    </row>
    <row r="24" spans="1:13" s="423" customFormat="1" ht="15.75" customHeight="1">
      <c r="A24" s="406" t="s">
        <v>121</v>
      </c>
      <c r="B24" s="407"/>
      <c r="C24" s="408">
        <v>43661</v>
      </c>
      <c r="D24" s="409">
        <v>43661</v>
      </c>
      <c r="E24" s="409">
        <v>43663</v>
      </c>
      <c r="G24" s="411">
        <v>23510480</v>
      </c>
      <c r="H24" s="412" t="s">
        <v>9</v>
      </c>
      <c r="I24" s="412" t="s">
        <v>122</v>
      </c>
      <c r="J24" s="412" t="s">
        <v>123</v>
      </c>
      <c r="K24" s="413"/>
      <c r="L24" s="414">
        <f>DAYS360(C24,D24)</f>
        <v>0</v>
      </c>
      <c r="M24" s="415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23510480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119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1</v>
      </c>
      <c r="I37" s="247" t="s">
        <v>56</v>
      </c>
      <c r="J37" s="248"/>
      <c r="K37" s="251"/>
      <c r="L37" s="403"/>
      <c r="M37" s="309"/>
    </row>
    <row r="38" spans="1:13" s="423" customFormat="1" ht="15.75" customHeight="1">
      <c r="A38" s="406" t="s">
        <v>124</v>
      </c>
      <c r="B38" s="407"/>
      <c r="C38" s="408">
        <v>43652</v>
      </c>
      <c r="D38" s="409">
        <v>43656</v>
      </c>
      <c r="E38" s="409">
        <v>43657</v>
      </c>
      <c r="G38" s="411">
        <v>16500000</v>
      </c>
      <c r="H38" s="412" t="s">
        <v>9</v>
      </c>
      <c r="I38" s="412" t="s">
        <v>91</v>
      </c>
      <c r="J38" s="412" t="s">
        <v>87</v>
      </c>
      <c r="K38" s="413"/>
      <c r="L38" s="414">
        <f>DAYS360(C38,D38)</f>
        <v>4</v>
      </c>
      <c r="M38" s="415"/>
    </row>
    <row r="39" spans="1:13" s="423" customFormat="1" ht="15.75" customHeight="1">
      <c r="A39" s="406" t="s">
        <v>100</v>
      </c>
      <c r="B39" s="407"/>
      <c r="C39" s="408">
        <v>43658</v>
      </c>
      <c r="D39" s="409">
        <v>43658</v>
      </c>
      <c r="E39" s="409">
        <v>43660</v>
      </c>
      <c r="G39" s="411">
        <v>73850000</v>
      </c>
      <c r="H39" s="412" t="s">
        <v>9</v>
      </c>
      <c r="I39" s="412" t="s">
        <v>11</v>
      </c>
      <c r="J39" s="412" t="s">
        <v>107</v>
      </c>
      <c r="K39" s="413"/>
      <c r="L39" s="414">
        <f>DAYS360(C39,D39)</f>
        <v>0</v>
      </c>
      <c r="M39" s="415"/>
    </row>
    <row r="40" spans="1:13" s="423" customFormat="1" ht="15.75" customHeight="1">
      <c r="A40" s="406" t="s">
        <v>125</v>
      </c>
      <c r="B40" s="407"/>
      <c r="C40" s="408">
        <v>43661</v>
      </c>
      <c r="D40" s="409">
        <v>43661</v>
      </c>
      <c r="E40" s="409">
        <v>43662</v>
      </c>
      <c r="G40" s="411">
        <v>46000000</v>
      </c>
      <c r="H40" s="412" t="s">
        <v>9</v>
      </c>
      <c r="I40" s="412" t="s">
        <v>91</v>
      </c>
      <c r="J40" s="412" t="s">
        <v>126</v>
      </c>
      <c r="K40" s="413"/>
      <c r="L40" s="414">
        <f>DAYS360(C40,D40)</f>
        <v>0</v>
      </c>
      <c r="M40" s="415"/>
    </row>
    <row r="41" spans="1:13" s="423" customFormat="1" ht="15.75" customHeight="1">
      <c r="A41" s="406" t="s">
        <v>101</v>
      </c>
      <c r="B41" s="407"/>
      <c r="C41" s="408">
        <v>43665</v>
      </c>
      <c r="D41" s="409">
        <v>43667</v>
      </c>
      <c r="E41" s="409">
        <v>43669</v>
      </c>
      <c r="G41" s="411">
        <v>70000000</v>
      </c>
      <c r="H41" s="412" t="s">
        <v>9</v>
      </c>
      <c r="I41" s="412" t="s">
        <v>11</v>
      </c>
      <c r="J41" s="412" t="s">
        <v>107</v>
      </c>
      <c r="K41" s="413"/>
      <c r="L41" s="414">
        <f>DAYS360(C41,D41)</f>
        <v>2</v>
      </c>
      <c r="M41" s="415"/>
    </row>
    <row r="42" spans="1:13" ht="15">
      <c r="A42" s="245"/>
      <c r="B42" s="258"/>
      <c r="C42" s="247" t="s">
        <v>43</v>
      </c>
      <c r="D42" s="311"/>
      <c r="E42" s="248"/>
      <c r="F42" s="248"/>
      <c r="G42" s="157" t="s">
        <v>57</v>
      </c>
      <c r="H42" s="250">
        <f>MEDIAN(L43:L45)</f>
        <v>2</v>
      </c>
      <c r="I42" s="247" t="s">
        <v>56</v>
      </c>
      <c r="J42" s="248"/>
      <c r="K42" s="251"/>
      <c r="L42" s="414"/>
      <c r="M42" s="257"/>
    </row>
    <row r="43" spans="1:13" s="423" customFormat="1" ht="15.75" customHeight="1">
      <c r="A43" s="406" t="s">
        <v>108</v>
      </c>
      <c r="B43" s="407"/>
      <c r="C43" s="408">
        <v>43654</v>
      </c>
      <c r="D43" s="409">
        <v>43656</v>
      </c>
      <c r="E43" s="409">
        <v>43657</v>
      </c>
      <c r="G43" s="411">
        <v>33000000</v>
      </c>
      <c r="H43" s="412" t="s">
        <v>9</v>
      </c>
      <c r="I43" s="412" t="s">
        <v>11</v>
      </c>
      <c r="J43" s="412" t="s">
        <v>15</v>
      </c>
      <c r="K43" s="413"/>
      <c r="L43" s="414">
        <f>DAYS360(C43,D43)</f>
        <v>2</v>
      </c>
      <c r="M43" s="415"/>
    </row>
    <row r="44" spans="1:13" s="423" customFormat="1" ht="15.75" customHeight="1">
      <c r="A44" s="406" t="s">
        <v>109</v>
      </c>
      <c r="B44" s="407"/>
      <c r="C44" s="408">
        <v>43652</v>
      </c>
      <c r="D44" s="409">
        <v>43657</v>
      </c>
      <c r="E44" s="409">
        <v>43658</v>
      </c>
      <c r="G44" s="411">
        <v>40000000</v>
      </c>
      <c r="H44" s="412" t="s">
        <v>9</v>
      </c>
      <c r="I44" s="412" t="s">
        <v>86</v>
      </c>
      <c r="J44" s="412" t="s">
        <v>81</v>
      </c>
      <c r="K44" s="413"/>
      <c r="L44" s="414">
        <f>DAYS360(C44,D44)</f>
        <v>5</v>
      </c>
      <c r="M44" s="415"/>
    </row>
    <row r="45" spans="1:13" s="423" customFormat="1" ht="15.75" customHeight="1">
      <c r="A45" s="406" t="s">
        <v>93</v>
      </c>
      <c r="B45" s="407"/>
      <c r="C45" s="408">
        <v>43665</v>
      </c>
      <c r="D45" s="409">
        <v>43665</v>
      </c>
      <c r="E45" s="409">
        <v>43666</v>
      </c>
      <c r="G45" s="411">
        <v>15000000</v>
      </c>
      <c r="H45" s="412" t="s">
        <v>9</v>
      </c>
      <c r="I45" s="412" t="s">
        <v>11</v>
      </c>
      <c r="J45" s="412" t="s">
        <v>87</v>
      </c>
      <c r="K45" s="413"/>
      <c r="L45" s="414">
        <f>DAYS360(C45,D45)</f>
        <v>0</v>
      </c>
      <c r="M45" s="415"/>
    </row>
    <row r="46" spans="1:13" ht="14.25" customHeight="1">
      <c r="A46" s="245"/>
      <c r="B46" s="258"/>
      <c r="C46" s="155" t="s">
        <v>78</v>
      </c>
      <c r="D46" s="248"/>
      <c r="E46" s="248"/>
      <c r="F46" s="248"/>
      <c r="G46" s="249" t="s">
        <v>57</v>
      </c>
      <c r="H46" s="250">
        <f>MEDIAN(L47:L47)</f>
        <v>0</v>
      </c>
      <c r="I46" s="155" t="s">
        <v>56</v>
      </c>
      <c r="J46" s="248"/>
      <c r="K46" s="251"/>
      <c r="M46" s="257"/>
    </row>
    <row r="47" spans="1:13" s="423" customFormat="1" ht="15.75" customHeight="1">
      <c r="A47" s="406" t="s">
        <v>103</v>
      </c>
      <c r="B47" s="407"/>
      <c r="C47" s="408">
        <v>43658</v>
      </c>
      <c r="D47" s="409">
        <v>43658</v>
      </c>
      <c r="E47" s="409">
        <v>43660</v>
      </c>
      <c r="G47" s="411">
        <v>59520000</v>
      </c>
      <c r="H47" s="412" t="s">
        <v>9</v>
      </c>
      <c r="I47" s="412" t="s">
        <v>11</v>
      </c>
      <c r="J47" s="412" t="s">
        <v>126</v>
      </c>
      <c r="K47" s="413"/>
      <c r="L47" s="414">
        <f>DAYS360(C47,D47)</f>
        <v>0</v>
      </c>
      <c r="M47" s="415"/>
    </row>
    <row r="48" spans="1:13" ht="15">
      <c r="A48" s="245"/>
      <c r="B48" s="258"/>
      <c r="C48" s="247" t="s">
        <v>17</v>
      </c>
      <c r="D48" s="248"/>
      <c r="E48" s="248"/>
      <c r="F48" s="248"/>
      <c r="G48" s="249" t="s">
        <v>57</v>
      </c>
      <c r="H48" s="259" t="s">
        <v>64</v>
      </c>
      <c r="I48" s="247" t="s">
        <v>56</v>
      </c>
      <c r="J48" s="248"/>
      <c r="K48" s="251"/>
      <c r="M48" s="257"/>
    </row>
    <row r="49" spans="1:13" ht="15">
      <c r="A49" s="135" t="s">
        <v>64</v>
      </c>
      <c r="K49" s="255"/>
      <c r="M49" s="257"/>
    </row>
    <row r="50" spans="1:13" ht="15">
      <c r="A50" s="245"/>
      <c r="B50" s="258"/>
      <c r="C50" s="247" t="s">
        <v>71</v>
      </c>
      <c r="D50" s="248"/>
      <c r="E50" s="248"/>
      <c r="F50" s="248"/>
      <c r="G50" s="249" t="s">
        <v>57</v>
      </c>
      <c r="H50" s="250">
        <f>MEDIAN(L51:L52)</f>
        <v>4</v>
      </c>
      <c r="I50" s="247" t="s">
        <v>56</v>
      </c>
      <c r="J50" s="248"/>
      <c r="K50" s="251"/>
      <c r="M50" s="257"/>
    </row>
    <row r="51" spans="1:13" s="423" customFormat="1" ht="15.75" customHeight="1">
      <c r="A51" s="406" t="s">
        <v>109</v>
      </c>
      <c r="B51" s="407"/>
      <c r="C51" s="408">
        <v>43652</v>
      </c>
      <c r="D51" s="409">
        <v>43655</v>
      </c>
      <c r="E51" s="409">
        <v>43657</v>
      </c>
      <c r="G51" s="411">
        <v>33000000</v>
      </c>
      <c r="H51" s="412" t="s">
        <v>9</v>
      </c>
      <c r="I51" s="412" t="s">
        <v>86</v>
      </c>
      <c r="J51" s="412" t="s">
        <v>81</v>
      </c>
      <c r="K51" s="413"/>
      <c r="L51" s="414">
        <f>DAYS360(C51,D51)</f>
        <v>3</v>
      </c>
      <c r="M51" s="415"/>
    </row>
    <row r="52" spans="1:13" s="423" customFormat="1" ht="15.75" customHeight="1">
      <c r="A52" s="406" t="s">
        <v>124</v>
      </c>
      <c r="B52" s="407"/>
      <c r="C52" s="408">
        <v>43652</v>
      </c>
      <c r="D52" s="409">
        <v>43657</v>
      </c>
      <c r="E52" s="409">
        <v>43659</v>
      </c>
      <c r="G52" s="411">
        <v>16500000</v>
      </c>
      <c r="H52" s="412" t="s">
        <v>9</v>
      </c>
      <c r="I52" s="412" t="s">
        <v>91</v>
      </c>
      <c r="J52" s="412" t="s">
        <v>82</v>
      </c>
      <c r="K52" s="413"/>
      <c r="L52" s="414">
        <f>DAYS360(C52,D52)</f>
        <v>5</v>
      </c>
      <c r="M52" s="415"/>
    </row>
    <row r="53" spans="1:13" ht="15">
      <c r="A53" s="245"/>
      <c r="B53" s="258"/>
      <c r="C53" s="247" t="s">
        <v>19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282" t="s">
        <v>64</v>
      </c>
      <c r="B54" s="241"/>
      <c r="C54" s="241"/>
      <c r="D54" s="222"/>
      <c r="E54" s="223"/>
      <c r="F54" s="241"/>
      <c r="G54" s="254"/>
      <c r="H54" s="223"/>
      <c r="I54" s="223"/>
      <c r="J54" s="312"/>
      <c r="K54" s="243"/>
      <c r="M54" s="257"/>
    </row>
    <row r="55" spans="1:13" ht="15">
      <c r="A55" s="282"/>
      <c r="B55" s="241"/>
      <c r="C55" s="241"/>
      <c r="D55" s="222"/>
      <c r="E55" s="223"/>
      <c r="F55" s="241"/>
      <c r="G55" s="254"/>
      <c r="H55" s="223"/>
      <c r="I55" s="223"/>
      <c r="J55" s="312"/>
      <c r="K55" s="243"/>
      <c r="M55" s="257"/>
    </row>
    <row r="56" spans="1:17" ht="15">
      <c r="A56" s="238"/>
      <c r="B56" s="241"/>
      <c r="C56" s="266" t="s">
        <v>10</v>
      </c>
      <c r="D56" s="267"/>
      <c r="E56" s="267"/>
      <c r="F56" s="268">
        <f>SUM(F38:F54)</f>
        <v>0</v>
      </c>
      <c r="G56" s="269">
        <f>SUM(G38:G55)</f>
        <v>403370000</v>
      </c>
      <c r="H56" s="223"/>
      <c r="I56" s="313"/>
      <c r="J56" s="312"/>
      <c r="K56" s="243"/>
      <c r="M56" s="257"/>
      <c r="N56" s="378"/>
      <c r="O56" s="378"/>
      <c r="P56" s="378"/>
      <c r="Q56" s="280"/>
    </row>
    <row r="57" spans="1:17" s="378" customFormat="1" ht="15">
      <c r="A57" s="294" t="s">
        <v>18</v>
      </c>
      <c r="B57" s="295"/>
      <c r="C57" s="296"/>
      <c r="D57" s="296"/>
      <c r="E57" s="296"/>
      <c r="F57" s="295"/>
      <c r="G57" s="297"/>
      <c r="H57" s="298"/>
      <c r="I57" s="298"/>
      <c r="J57" s="296"/>
      <c r="K57" s="299" t="s">
        <v>18</v>
      </c>
      <c r="L57" s="403"/>
      <c r="M57" s="257"/>
      <c r="Q57" s="280"/>
    </row>
    <row r="58" spans="1:17" s="378" customFormat="1" ht="15">
      <c r="A58" s="300"/>
      <c r="B58" s="234"/>
      <c r="C58" s="301"/>
      <c r="D58" s="301"/>
      <c r="E58" s="302" t="str">
        <f>E35</f>
        <v>WILLIAMS BRAZIL SUGAR LINE UP EDITION 10.07.2019</v>
      </c>
      <c r="F58" s="234"/>
      <c r="G58" s="303"/>
      <c r="H58" s="304"/>
      <c r="I58" s="304"/>
      <c r="J58" s="301"/>
      <c r="K58" s="305"/>
      <c r="L58" s="403"/>
      <c r="M58" s="309"/>
      <c r="N58" s="261"/>
      <c r="O58" s="261"/>
      <c r="P58" s="261"/>
      <c r="Q58" s="280"/>
    </row>
    <row r="59" spans="1:17" ht="15">
      <c r="A59" s="306"/>
      <c r="B59" s="239" t="s">
        <v>41</v>
      </c>
      <c r="C59" s="240"/>
      <c r="D59" s="278"/>
      <c r="E59" s="278"/>
      <c r="F59" s="279"/>
      <c r="G59" s="307"/>
      <c r="H59" s="308"/>
      <c r="I59" s="308"/>
      <c r="J59" s="308"/>
      <c r="K59" s="363"/>
      <c r="M59" s="257"/>
      <c r="N59" s="378"/>
      <c r="O59" s="378"/>
      <c r="P59" s="378"/>
      <c r="Q59" s="280"/>
    </row>
    <row r="60" spans="1:13" ht="15" customHeight="1">
      <c r="A60" s="245"/>
      <c r="B60" s="246"/>
      <c r="C60" s="247" t="s">
        <v>20</v>
      </c>
      <c r="D60" s="248"/>
      <c r="E60" s="248"/>
      <c r="F60" s="248"/>
      <c r="G60" s="157" t="s">
        <v>57</v>
      </c>
      <c r="H60" s="158" t="s">
        <v>64</v>
      </c>
      <c r="I60" s="247" t="s">
        <v>56</v>
      </c>
      <c r="J60" s="248"/>
      <c r="K60" s="251"/>
      <c r="M60" s="257"/>
    </row>
    <row r="61" spans="1:13" s="378" customFormat="1" ht="15" customHeight="1">
      <c r="A61" s="282" t="s">
        <v>64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81"/>
      <c r="L61" s="403"/>
      <c r="M61" s="257"/>
    </row>
    <row r="62" spans="1:13" ht="15" customHeight="1">
      <c r="A62" s="245"/>
      <c r="B62" s="258"/>
      <c r="C62" s="247" t="s">
        <v>47</v>
      </c>
      <c r="D62" s="248"/>
      <c r="E62" s="248"/>
      <c r="F62" s="248"/>
      <c r="G62" s="249" t="s">
        <v>57</v>
      </c>
      <c r="H62" s="158" t="s">
        <v>64</v>
      </c>
      <c r="I62" s="247" t="s">
        <v>56</v>
      </c>
      <c r="J62" s="248"/>
      <c r="K62" s="251"/>
      <c r="M62" s="257"/>
    </row>
    <row r="63" spans="1:13" ht="15" customHeight="1">
      <c r="A63" s="282" t="s">
        <v>64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81"/>
      <c r="M63" s="257"/>
    </row>
    <row r="64" spans="1:13" ht="15">
      <c r="A64" s="245"/>
      <c r="B64" s="258"/>
      <c r="C64" s="247" t="s">
        <v>21</v>
      </c>
      <c r="D64" s="248"/>
      <c r="E64" s="248"/>
      <c r="F64" s="248"/>
      <c r="G64" s="249" t="s">
        <v>57</v>
      </c>
      <c r="H64" s="250">
        <f>MEDIAN(L65:L70)</f>
        <v>6.5</v>
      </c>
      <c r="I64" s="155" t="s">
        <v>56</v>
      </c>
      <c r="J64" s="248"/>
      <c r="K64" s="251"/>
      <c r="M64" s="257"/>
    </row>
    <row r="65" spans="1:13" s="423" customFormat="1" ht="15.75" customHeight="1">
      <c r="A65" s="406" t="s">
        <v>97</v>
      </c>
      <c r="B65" s="407"/>
      <c r="C65" s="408">
        <v>43655</v>
      </c>
      <c r="D65" s="409">
        <v>43655</v>
      </c>
      <c r="E65" s="409">
        <v>43657</v>
      </c>
      <c r="G65" s="411">
        <v>39000000</v>
      </c>
      <c r="H65" s="412" t="s">
        <v>9</v>
      </c>
      <c r="I65" s="412" t="s">
        <v>84</v>
      </c>
      <c r="J65" s="412" t="s">
        <v>82</v>
      </c>
      <c r="K65" s="413"/>
      <c r="L65" s="414">
        <f aca="true" t="shared" si="0" ref="L65:L70">DAYS360(C65,D65)</f>
        <v>0</v>
      </c>
      <c r="M65" s="415"/>
    </row>
    <row r="66" spans="1:13" s="423" customFormat="1" ht="15.75" customHeight="1">
      <c r="A66" s="406" t="s">
        <v>95</v>
      </c>
      <c r="B66" s="407"/>
      <c r="C66" s="408">
        <v>43638</v>
      </c>
      <c r="D66" s="409">
        <v>43657</v>
      </c>
      <c r="E66" s="409">
        <v>43659</v>
      </c>
      <c r="G66" s="411">
        <v>33000000</v>
      </c>
      <c r="H66" s="412" t="s">
        <v>9</v>
      </c>
      <c r="I66" s="412" t="s">
        <v>84</v>
      </c>
      <c r="J66" s="412" t="s">
        <v>82</v>
      </c>
      <c r="K66" s="413"/>
      <c r="L66" s="414">
        <f>DAYS360(C66,D66)</f>
        <v>19</v>
      </c>
      <c r="M66" s="415"/>
    </row>
    <row r="67" spans="1:13" s="423" customFormat="1" ht="15.75" customHeight="1">
      <c r="A67" s="406" t="s">
        <v>96</v>
      </c>
      <c r="B67" s="407"/>
      <c r="C67" s="408">
        <v>43656</v>
      </c>
      <c r="D67" s="409">
        <v>43662</v>
      </c>
      <c r="E67" s="409">
        <v>43664</v>
      </c>
      <c r="G67" s="411">
        <v>29500000</v>
      </c>
      <c r="H67" s="412" t="s">
        <v>9</v>
      </c>
      <c r="I67" s="412" t="s">
        <v>83</v>
      </c>
      <c r="J67" s="412" t="s">
        <v>105</v>
      </c>
      <c r="K67" s="413"/>
      <c r="L67" s="414">
        <f t="shared" si="0"/>
        <v>6</v>
      </c>
      <c r="M67" s="415"/>
    </row>
    <row r="68" spans="1:13" s="423" customFormat="1" ht="15.75" customHeight="1">
      <c r="A68" s="406" t="s">
        <v>114</v>
      </c>
      <c r="B68" s="407"/>
      <c r="C68" s="408">
        <v>43656</v>
      </c>
      <c r="D68" s="409">
        <v>43664</v>
      </c>
      <c r="E68" s="409">
        <v>43666</v>
      </c>
      <c r="G68" s="411">
        <v>30500000</v>
      </c>
      <c r="H68" s="412" t="s">
        <v>9</v>
      </c>
      <c r="I68" s="412" t="s">
        <v>117</v>
      </c>
      <c r="J68" s="412" t="s">
        <v>126</v>
      </c>
      <c r="K68" s="413"/>
      <c r="L68" s="414">
        <f>DAYS360(C68,D68)</f>
        <v>8</v>
      </c>
      <c r="M68" s="415"/>
    </row>
    <row r="69" spans="1:13" s="423" customFormat="1" ht="15.75" customHeight="1">
      <c r="A69" s="406" t="s">
        <v>113</v>
      </c>
      <c r="B69" s="407"/>
      <c r="C69" s="408">
        <v>43659</v>
      </c>
      <c r="D69" s="409">
        <v>43666</v>
      </c>
      <c r="E69" s="409">
        <v>43668</v>
      </c>
      <c r="G69" s="411">
        <v>47250000</v>
      </c>
      <c r="H69" s="412" t="s">
        <v>9</v>
      </c>
      <c r="I69" s="412" t="s">
        <v>116</v>
      </c>
      <c r="J69" s="412" t="s">
        <v>73</v>
      </c>
      <c r="K69" s="413"/>
      <c r="L69" s="414">
        <f t="shared" si="0"/>
        <v>7</v>
      </c>
      <c r="M69" s="415"/>
    </row>
    <row r="70" spans="1:13" s="423" customFormat="1" ht="15.75" customHeight="1">
      <c r="A70" s="406" t="s">
        <v>127</v>
      </c>
      <c r="B70" s="407"/>
      <c r="C70" s="408">
        <v>43665</v>
      </c>
      <c r="D70" s="409">
        <v>43668</v>
      </c>
      <c r="E70" s="409">
        <v>43670</v>
      </c>
      <c r="G70" s="411">
        <v>47250000</v>
      </c>
      <c r="H70" s="412" t="s">
        <v>9</v>
      </c>
      <c r="I70" s="412" t="s">
        <v>84</v>
      </c>
      <c r="J70" s="412" t="s">
        <v>82</v>
      </c>
      <c r="K70" s="413"/>
      <c r="L70" s="414">
        <f t="shared" si="0"/>
        <v>3</v>
      </c>
      <c r="M70" s="415"/>
    </row>
    <row r="71" spans="1:13" ht="13.5" customHeight="1">
      <c r="A71" s="245"/>
      <c r="B71" s="258"/>
      <c r="C71" s="247" t="s">
        <v>42</v>
      </c>
      <c r="D71" s="248"/>
      <c r="E71" s="248"/>
      <c r="F71" s="248"/>
      <c r="G71" s="157" t="s">
        <v>57</v>
      </c>
      <c r="H71" s="250">
        <f>MEDIAN(L72)</f>
        <v>9</v>
      </c>
      <c r="I71" s="247" t="s">
        <v>56</v>
      </c>
      <c r="J71" s="248"/>
      <c r="K71" s="251"/>
      <c r="M71" s="257"/>
    </row>
    <row r="72" spans="1:13" s="423" customFormat="1" ht="15.75" customHeight="1">
      <c r="A72" s="406" t="s">
        <v>98</v>
      </c>
      <c r="B72" s="407"/>
      <c r="C72" s="408">
        <v>43648</v>
      </c>
      <c r="D72" s="409">
        <v>43657</v>
      </c>
      <c r="E72" s="409">
        <v>43662</v>
      </c>
      <c r="F72" s="411">
        <v>10000000</v>
      </c>
      <c r="G72" s="411"/>
      <c r="H72" s="412" t="s">
        <v>99</v>
      </c>
      <c r="I72" s="412" t="s">
        <v>11</v>
      </c>
      <c r="J72" s="412" t="s">
        <v>15</v>
      </c>
      <c r="K72" s="413"/>
      <c r="L72" s="414">
        <f>DAYS360(C72,D72)</f>
        <v>9</v>
      </c>
      <c r="M72" s="415"/>
    </row>
    <row r="73" spans="1:13" ht="15">
      <c r="A73" s="245"/>
      <c r="B73" s="258"/>
      <c r="C73" s="247" t="s">
        <v>49</v>
      </c>
      <c r="D73" s="248"/>
      <c r="E73" s="248"/>
      <c r="F73" s="248"/>
      <c r="G73" s="249" t="s">
        <v>57</v>
      </c>
      <c r="H73" s="259" t="s">
        <v>64</v>
      </c>
      <c r="I73" s="247" t="s">
        <v>56</v>
      </c>
      <c r="J73" s="248"/>
      <c r="K73" s="251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03"/>
      <c r="M74" s="257"/>
    </row>
    <row r="75" spans="1:13" ht="15">
      <c r="A75" s="245"/>
      <c r="B75" s="258"/>
      <c r="C75" s="247" t="s">
        <v>35</v>
      </c>
      <c r="D75" s="248"/>
      <c r="E75" s="248"/>
      <c r="F75" s="248"/>
      <c r="G75" s="249" t="s">
        <v>57</v>
      </c>
      <c r="H75" s="259" t="s">
        <v>64</v>
      </c>
      <c r="I75" s="247" t="s">
        <v>56</v>
      </c>
      <c r="J75" s="248"/>
      <c r="K75" s="251"/>
      <c r="M75" s="257"/>
    </row>
    <row r="76" spans="1:13" s="378" customFormat="1" ht="15" customHeight="1">
      <c r="A76" s="282" t="s">
        <v>64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81"/>
      <c r="L76" s="403"/>
      <c r="M76" s="257"/>
    </row>
    <row r="77" spans="1:13" s="378" customFormat="1" ht="15">
      <c r="A77" s="245"/>
      <c r="B77" s="258"/>
      <c r="C77" s="155" t="s">
        <v>75</v>
      </c>
      <c r="D77" s="248"/>
      <c r="E77" s="248"/>
      <c r="F77" s="248"/>
      <c r="G77" s="249" t="s">
        <v>57</v>
      </c>
      <c r="H77" s="158" t="s">
        <v>64</v>
      </c>
      <c r="I77" s="247" t="s">
        <v>56</v>
      </c>
      <c r="J77" s="248"/>
      <c r="K77" s="251"/>
      <c r="L77" s="403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3"/>
      <c r="M78" s="257"/>
    </row>
    <row r="79" spans="1:13" ht="15" customHeight="1">
      <c r="A79" s="245"/>
      <c r="B79" s="258"/>
      <c r="C79" s="247" t="s">
        <v>23</v>
      </c>
      <c r="D79" s="248"/>
      <c r="E79" s="248"/>
      <c r="F79" s="248"/>
      <c r="G79" s="249" t="s">
        <v>57</v>
      </c>
      <c r="H79" s="250">
        <f>MEDIAN(L80)</f>
        <v>0</v>
      </c>
      <c r="I79" s="155" t="s">
        <v>56</v>
      </c>
      <c r="J79" s="248"/>
      <c r="K79" s="251"/>
      <c r="M79" s="257"/>
    </row>
    <row r="80" spans="1:13" s="423" customFormat="1" ht="15" customHeight="1">
      <c r="A80" s="406" t="s">
        <v>98</v>
      </c>
      <c r="B80" s="407"/>
      <c r="C80" s="408">
        <v>43648</v>
      </c>
      <c r="D80" s="409">
        <v>43648</v>
      </c>
      <c r="E80" s="409">
        <v>43657</v>
      </c>
      <c r="F80" s="411">
        <v>17000000</v>
      </c>
      <c r="G80" s="411"/>
      <c r="H80" s="412" t="s">
        <v>99</v>
      </c>
      <c r="I80" s="412" t="s">
        <v>11</v>
      </c>
      <c r="J80" s="412" t="s">
        <v>15</v>
      </c>
      <c r="K80" s="425"/>
      <c r="L80" s="414">
        <f>DAYS360(C80,D80)</f>
        <v>0</v>
      </c>
      <c r="M80" s="415"/>
    </row>
    <row r="81" spans="1:13" ht="15">
      <c r="A81" s="238"/>
      <c r="B81" s="314"/>
      <c r="C81" s="315"/>
      <c r="D81" s="316"/>
      <c r="E81" s="315"/>
      <c r="F81" s="276"/>
      <c r="G81" s="317"/>
      <c r="H81" s="308"/>
      <c r="I81" s="308"/>
      <c r="J81" s="275"/>
      <c r="K81" s="363"/>
      <c r="M81" s="257"/>
    </row>
    <row r="82" spans="1:13" ht="15">
      <c r="A82" s="265"/>
      <c r="B82" s="362"/>
      <c r="C82" s="364" t="s">
        <v>10</v>
      </c>
      <c r="D82" s="365"/>
      <c r="E82" s="365"/>
      <c r="F82" s="268">
        <f>SUM(F60:F81)</f>
        <v>27000000</v>
      </c>
      <c r="G82" s="269">
        <f>SUM(G61:G81)</f>
        <v>226500000</v>
      </c>
      <c r="H82" s="362"/>
      <c r="I82" s="362"/>
      <c r="J82" s="362"/>
      <c r="K82" s="363"/>
      <c r="M82" s="257"/>
    </row>
    <row r="83" spans="1:13" ht="15">
      <c r="A83" s="265"/>
      <c r="B83" s="362"/>
      <c r="C83" s="217"/>
      <c r="D83" s="217"/>
      <c r="E83" s="217"/>
      <c r="F83" s="217"/>
      <c r="G83" s="217"/>
      <c r="H83" s="362"/>
      <c r="I83" s="362"/>
      <c r="J83" s="362"/>
      <c r="K83" s="318"/>
      <c r="M83" s="257"/>
    </row>
    <row r="84" spans="1:13" ht="15" customHeight="1">
      <c r="A84" s="306"/>
      <c r="B84" s="319"/>
      <c r="C84" s="314"/>
      <c r="D84" s="314"/>
      <c r="E84" s="314"/>
      <c r="F84" s="317"/>
      <c r="G84" s="317"/>
      <c r="H84" s="320"/>
      <c r="I84" s="320"/>
      <c r="J84" s="321"/>
      <c r="K84" s="363"/>
      <c r="M84" s="257"/>
    </row>
    <row r="85" spans="1:13" ht="15">
      <c r="A85" s="265"/>
      <c r="B85" s="362"/>
      <c r="C85" s="217"/>
      <c r="D85" s="217"/>
      <c r="E85" s="217"/>
      <c r="F85" s="217"/>
      <c r="G85" s="217"/>
      <c r="H85" s="362"/>
      <c r="I85" s="362"/>
      <c r="J85" s="362"/>
      <c r="K85" s="363"/>
      <c r="M85" s="257"/>
    </row>
    <row r="86" spans="1:13" ht="15">
      <c r="A86" s="265"/>
      <c r="B86" s="440" t="s">
        <v>70</v>
      </c>
      <c r="C86" s="441"/>
      <c r="D86" s="441"/>
      <c r="E86" s="365"/>
      <c r="F86" s="268">
        <f>+F14+F56+F82+F33+F20+F27</f>
        <v>27000000</v>
      </c>
      <c r="G86" s="269">
        <f>+G14+G56+G82+G20+G27</f>
        <v>653380480</v>
      </c>
      <c r="H86" s="362"/>
      <c r="I86" s="362"/>
      <c r="J86" s="362"/>
      <c r="K86" s="363"/>
      <c r="M86" s="257"/>
    </row>
    <row r="87" spans="1:13" ht="15" customHeight="1">
      <c r="A87" s="322"/>
      <c r="B87" s="319"/>
      <c r="C87" s="277"/>
      <c r="D87" s="278"/>
      <c r="E87" s="278"/>
      <c r="F87" s="279"/>
      <c r="G87" s="279"/>
      <c r="H87" s="320"/>
      <c r="I87" s="320"/>
      <c r="J87" s="321"/>
      <c r="K87" s="318"/>
      <c r="M87" s="257"/>
    </row>
    <row r="88" spans="1:13" ht="15">
      <c r="A88" s="323" t="s">
        <v>62</v>
      </c>
      <c r="B88" s="324"/>
      <c r="C88" s="325"/>
      <c r="D88" s="325"/>
      <c r="E88" s="325"/>
      <c r="F88" s="324"/>
      <c r="G88" s="326"/>
      <c r="H88" s="327"/>
      <c r="I88" s="327"/>
      <c r="J88" s="325"/>
      <c r="K88" s="299" t="s">
        <v>62</v>
      </c>
      <c r="M88" s="257"/>
    </row>
    <row r="89" spans="1:13" ht="15">
      <c r="A89" s="328"/>
      <c r="B89" s="234"/>
      <c r="C89" s="329"/>
      <c r="D89" s="329"/>
      <c r="E89" s="329"/>
      <c r="F89" s="234"/>
      <c r="G89" s="303"/>
      <c r="H89" s="304"/>
      <c r="I89" s="304"/>
      <c r="J89" s="329"/>
      <c r="K89" s="330"/>
      <c r="M89" s="257"/>
    </row>
    <row r="90" spans="1:13" ht="39" customHeight="1">
      <c r="A90" s="306"/>
      <c r="B90" s="331"/>
      <c r="C90" s="315"/>
      <c r="D90" s="315"/>
      <c r="E90" s="315"/>
      <c r="F90" s="241"/>
      <c r="G90" s="332" t="str">
        <f>+C1</f>
        <v>Williams Brazil</v>
      </c>
      <c r="H90" s="333"/>
      <c r="I90" s="333"/>
      <c r="J90" s="333"/>
      <c r="K90" s="318"/>
      <c r="M90" s="257"/>
    </row>
    <row r="91" spans="1:13" ht="23.25" customHeight="1">
      <c r="A91" s="322"/>
      <c r="B91" s="334"/>
      <c r="C91" s="220"/>
      <c r="D91" s="220"/>
      <c r="E91" s="220"/>
      <c r="F91" s="241"/>
      <c r="G91" s="335" t="str">
        <f>+C2</f>
        <v>SUGAR LINE UP edition 10.07.2019</v>
      </c>
      <c r="H91" s="220"/>
      <c r="I91" s="220"/>
      <c r="J91" s="220"/>
      <c r="K91" s="336"/>
      <c r="M91" s="257"/>
    </row>
    <row r="92" spans="1:13" ht="15" customHeight="1">
      <c r="A92" s="322"/>
      <c r="B92" s="220"/>
      <c r="C92" s="220"/>
      <c r="D92" s="220"/>
      <c r="E92" s="220"/>
      <c r="F92" s="220"/>
      <c r="G92" s="220"/>
      <c r="H92" s="220"/>
      <c r="I92" s="220"/>
      <c r="J92" s="220"/>
      <c r="K92" s="336"/>
      <c r="M92" s="257"/>
    </row>
    <row r="93" spans="1:13" ht="15" customHeight="1">
      <c r="A93" s="322"/>
      <c r="B93" s="220"/>
      <c r="C93" s="220"/>
      <c r="D93" s="220"/>
      <c r="E93" s="220"/>
      <c r="F93" s="220"/>
      <c r="G93" s="220"/>
      <c r="H93" s="220"/>
      <c r="I93" s="220"/>
      <c r="J93" s="220"/>
      <c r="K93" s="336"/>
      <c r="M93" s="257"/>
    </row>
    <row r="94" spans="1:13" ht="15" customHeight="1">
      <c r="A94" s="337" t="s">
        <v>68</v>
      </c>
      <c r="B94" s="338"/>
      <c r="C94" s="315"/>
      <c r="D94" s="315"/>
      <c r="E94" s="315"/>
      <c r="F94" s="315"/>
      <c r="G94" s="315"/>
      <c r="H94" s="333"/>
      <c r="I94" s="333"/>
      <c r="J94" s="315"/>
      <c r="K94" s="318"/>
      <c r="M94" s="257"/>
    </row>
    <row r="95" spans="1:13" ht="15" customHeight="1">
      <c r="A95" s="339" t="s">
        <v>45</v>
      </c>
      <c r="B95" s="276">
        <f>SUM(F14:G14)</f>
        <v>0</v>
      </c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55</v>
      </c>
      <c r="B96" s="276">
        <f>F20</f>
        <v>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46</v>
      </c>
      <c r="B97" s="276">
        <f>SUM(F27:G27)</f>
        <v>23510480</v>
      </c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12</v>
      </c>
      <c r="B98" s="276">
        <f>SUM(F56:G56)</f>
        <v>403370000</v>
      </c>
      <c r="C98" s="315"/>
      <c r="D98" s="315"/>
      <c r="E98" s="315"/>
      <c r="F98" s="315"/>
      <c r="G98" s="315"/>
      <c r="H98" s="333"/>
      <c r="I98" s="333"/>
      <c r="J98" s="315"/>
      <c r="K98" s="336"/>
      <c r="M98" s="257"/>
    </row>
    <row r="99" spans="1:13" ht="15" customHeight="1">
      <c r="A99" s="339" t="s">
        <v>41</v>
      </c>
      <c r="B99" s="276">
        <f>SUM(F82:G82)</f>
        <v>253500000</v>
      </c>
      <c r="C99" s="315"/>
      <c r="D99" s="315"/>
      <c r="E99" s="315"/>
      <c r="F99" s="315"/>
      <c r="G99" s="315"/>
      <c r="H99" s="333"/>
      <c r="I99" s="333"/>
      <c r="J99" s="315"/>
      <c r="K99" s="336"/>
      <c r="M99" s="257"/>
    </row>
    <row r="100" spans="1:13" ht="15" customHeight="1">
      <c r="A100" s="340" t="s">
        <v>26</v>
      </c>
      <c r="B100" s="341">
        <f>SUM(B95:B99)</f>
        <v>680380480</v>
      </c>
      <c r="C100" s="315"/>
      <c r="D100" s="315"/>
      <c r="E100" s="315"/>
      <c r="F100" s="315"/>
      <c r="G100" s="315"/>
      <c r="H100" s="333"/>
      <c r="I100" s="333"/>
      <c r="J100" s="315"/>
      <c r="K100" s="226"/>
      <c r="M100" s="257"/>
    </row>
    <row r="101" spans="1:13" ht="15" customHeight="1">
      <c r="A101" s="284"/>
      <c r="B101" s="241"/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284"/>
      <c r="B102" s="241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342"/>
      <c r="B103" s="343"/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L104" s="428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L105" s="428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46"/>
      <c r="B110" s="347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37" t="s">
        <v>69</v>
      </c>
      <c r="B111" s="338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9" t="s">
        <v>53</v>
      </c>
      <c r="B112" s="276">
        <f>SUMIF($H$7:$H$84,"A45",$F$7:$F$84)</f>
        <v>0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52</v>
      </c>
      <c r="B113" s="276">
        <f>SUMIF($H$7:$H$88,"B150",$F$7:$F$88)</f>
        <v>27000000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9" t="s">
        <v>9</v>
      </c>
      <c r="B114" s="276">
        <f>SUMIF(H7:H87,"VHP",G7:G87)</f>
        <v>653380480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180" t="s">
        <v>74</v>
      </c>
      <c r="B115" s="276">
        <v>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40" t="s">
        <v>26</v>
      </c>
      <c r="B116" s="341">
        <f>SUM(B112:B115)</f>
        <v>680380480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6"/>
      <c r="B117" s="347"/>
      <c r="C117" s="315"/>
      <c r="D117" s="315"/>
      <c r="E117" s="315"/>
      <c r="F117" s="315"/>
      <c r="G117" s="315"/>
      <c r="H117" s="333"/>
      <c r="I117" s="333"/>
      <c r="J117" s="333"/>
      <c r="K117" s="345"/>
      <c r="M117" s="257"/>
    </row>
    <row r="118" spans="1:13" ht="15">
      <c r="A118" s="322"/>
      <c r="B118" s="348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284"/>
      <c r="B119" s="241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349"/>
      <c r="B120" s="350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22"/>
      <c r="B121" s="348"/>
      <c r="C121" s="220"/>
      <c r="D121" s="220"/>
      <c r="E121" s="220"/>
      <c r="F121" s="220"/>
      <c r="G121" s="220"/>
      <c r="H121" s="225"/>
      <c r="I121" s="220"/>
      <c r="J121" s="220"/>
      <c r="K121" s="226"/>
      <c r="M121" s="257"/>
    </row>
    <row r="122" spans="1:13" ht="15">
      <c r="A122" s="351"/>
      <c r="B122" s="352"/>
      <c r="C122" s="352"/>
      <c r="D122" s="352"/>
      <c r="E122" s="352"/>
      <c r="F122" s="352"/>
      <c r="G122" s="352"/>
      <c r="H122" s="225"/>
      <c r="I122" s="220"/>
      <c r="J122" s="220"/>
      <c r="K122" s="226"/>
      <c r="M122" s="257"/>
    </row>
    <row r="123" spans="1:13" ht="15">
      <c r="A123" s="284"/>
      <c r="B123" s="350"/>
      <c r="C123" s="241"/>
      <c r="D123" s="241"/>
      <c r="E123" s="241"/>
      <c r="F123" s="241"/>
      <c r="G123" s="241"/>
      <c r="H123" s="241"/>
      <c r="I123" s="241"/>
      <c r="J123" s="241"/>
      <c r="K123" s="243"/>
      <c r="M123" s="257"/>
    </row>
    <row r="124" spans="1:13" ht="15">
      <c r="A124" s="284"/>
      <c r="B124" s="241"/>
      <c r="C124" s="241"/>
      <c r="D124" s="241"/>
      <c r="E124" s="241"/>
      <c r="F124" s="241"/>
      <c r="G124" s="241"/>
      <c r="H124" s="241"/>
      <c r="I124" s="241"/>
      <c r="J124" s="241"/>
      <c r="K124" s="243"/>
      <c r="M124" s="257"/>
    </row>
    <row r="125" spans="1:11" ht="15">
      <c r="A125" s="284"/>
      <c r="B125" s="241"/>
      <c r="C125" s="241"/>
      <c r="D125" s="241"/>
      <c r="E125" s="241"/>
      <c r="F125" s="241"/>
      <c r="G125" s="241"/>
      <c r="H125" s="241"/>
      <c r="I125" s="241"/>
      <c r="J125" s="241"/>
      <c r="K125" s="243"/>
    </row>
    <row r="126" spans="1:11" ht="15">
      <c r="A126" s="294" t="s">
        <v>63</v>
      </c>
      <c r="B126" s="353"/>
      <c r="C126" s="353"/>
      <c r="D126" s="353"/>
      <c r="E126" s="353"/>
      <c r="F126" s="353"/>
      <c r="G126" s="353"/>
      <c r="H126" s="354"/>
      <c r="I126" s="353"/>
      <c r="J126" s="353"/>
      <c r="K126" s="299" t="s">
        <v>63</v>
      </c>
    </row>
    <row r="128" ht="15">
      <c r="A128" s="355"/>
    </row>
    <row r="129" spans="1:2" ht="15.75">
      <c r="A129" s="356"/>
      <c r="B129" s="357"/>
    </row>
    <row r="130" ht="15.75">
      <c r="A130" s="358"/>
    </row>
    <row r="131" ht="15">
      <c r="A131" s="359"/>
    </row>
    <row r="132" ht="15.75">
      <c r="A132" s="360"/>
    </row>
    <row r="133" ht="15">
      <c r="A133" s="359"/>
    </row>
  </sheetData>
  <sheetProtection password="F66E" sheet="1"/>
  <mergeCells count="4">
    <mergeCell ref="C1:K1"/>
    <mergeCell ref="C2:K2"/>
    <mergeCell ref="C3:K3"/>
    <mergeCell ref="B86:D8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7" max="255" man="1"/>
    <brk id="8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1"/>
      <c r="M1" s="59"/>
    </row>
    <row r="2" spans="1:13" ht="26.25">
      <c r="A2" s="34"/>
      <c r="B2" s="1"/>
      <c r="C2" s="434" t="str">
        <f>+LINEUP!C2</f>
        <v>SUGAR LINE UP edition 10.07.2019</v>
      </c>
      <c r="D2" s="434"/>
      <c r="E2" s="434"/>
      <c r="F2" s="434"/>
      <c r="G2" s="434"/>
      <c r="H2" s="434"/>
      <c r="I2" s="434"/>
      <c r="J2" s="434"/>
      <c r="K2" s="444"/>
      <c r="L2" s="1"/>
      <c r="M2" s="59"/>
    </row>
    <row r="3" spans="1:13" ht="15">
      <c r="A3" s="34"/>
      <c r="B3" s="1"/>
      <c r="C3" s="437" t="s">
        <v>79</v>
      </c>
      <c r="D3" s="437"/>
      <c r="E3" s="437"/>
      <c r="F3" s="437"/>
      <c r="G3" s="437"/>
      <c r="H3" s="437"/>
      <c r="I3" s="437"/>
      <c r="J3" s="437"/>
      <c r="K3" s="445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406" t="s">
        <v>98</v>
      </c>
      <c r="B48" s="407"/>
      <c r="C48" s="408">
        <v>43648</v>
      </c>
      <c r="D48" s="409">
        <v>43657</v>
      </c>
      <c r="E48" s="409">
        <v>43662</v>
      </c>
      <c r="F48" s="411">
        <v>10000000</v>
      </c>
      <c r="G48" s="411"/>
      <c r="H48" s="412" t="s">
        <v>99</v>
      </c>
      <c r="I48" s="412" t="s">
        <v>11</v>
      </c>
      <c r="J48" s="412" t="s">
        <v>15</v>
      </c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18" customFormat="1" ht="15" customHeight="1">
      <c r="A56" s="406" t="s">
        <v>98</v>
      </c>
      <c r="B56" s="407"/>
      <c r="C56" s="408">
        <v>43648</v>
      </c>
      <c r="D56" s="409">
        <v>43648</v>
      </c>
      <c r="E56" s="409">
        <v>43657</v>
      </c>
      <c r="F56" s="411">
        <v>17000000</v>
      </c>
      <c r="G56" s="411"/>
      <c r="H56" s="412" t="s">
        <v>99</v>
      </c>
      <c r="I56" s="412" t="s">
        <v>11</v>
      </c>
      <c r="J56" s="412" t="s">
        <v>15</v>
      </c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27000000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27000000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10.07.2019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6" t="s">
        <v>25</v>
      </c>
      <c r="B69" s="447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27000000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27000000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6" t="s">
        <v>40</v>
      </c>
      <c r="B83" s="447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27000000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27000000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H16" sqref="H16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4"/>
      <c r="B2" s="1"/>
      <c r="C2" s="434" t="str">
        <f>+LINEUP!C2</f>
        <v>SUGAR LINE UP edition 10.07.2019</v>
      </c>
      <c r="D2" s="434"/>
      <c r="E2" s="434"/>
      <c r="F2" s="434"/>
      <c r="G2" s="434"/>
      <c r="H2" s="434"/>
      <c r="I2" s="434"/>
      <c r="J2" s="434"/>
      <c r="K2" s="444"/>
    </row>
    <row r="3" spans="1:11" ht="15">
      <c r="A3" s="34"/>
      <c r="B3" s="1"/>
      <c r="C3" s="437" t="s">
        <v>79</v>
      </c>
      <c r="D3" s="437"/>
      <c r="E3" s="437"/>
      <c r="F3" s="437"/>
      <c r="G3" s="437"/>
      <c r="H3" s="437"/>
      <c r="I3" s="437"/>
      <c r="J3" s="437"/>
      <c r="K3" s="445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0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1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121</v>
      </c>
      <c r="B22" s="407"/>
      <c r="C22" s="408">
        <v>43661</v>
      </c>
      <c r="D22" s="409">
        <v>43661</v>
      </c>
      <c r="E22" s="409">
        <v>43663</v>
      </c>
      <c r="F22" s="423"/>
      <c r="G22" s="411">
        <v>23510480</v>
      </c>
      <c r="H22" s="412" t="s">
        <v>9</v>
      </c>
      <c r="I22" s="412" t="s">
        <v>122</v>
      </c>
      <c r="J22" s="412" t="s">
        <v>123</v>
      </c>
      <c r="K22" s="413"/>
      <c r="L22" s="414"/>
      <c r="M22" s="415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23510480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119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23" customFormat="1" ht="15.75" customHeight="1">
      <c r="A36" s="406" t="s">
        <v>124</v>
      </c>
      <c r="B36" s="407"/>
      <c r="C36" s="408">
        <v>43652</v>
      </c>
      <c r="D36" s="409">
        <v>43656</v>
      </c>
      <c r="E36" s="409">
        <v>43657</v>
      </c>
      <c r="G36" s="411">
        <v>16500000</v>
      </c>
      <c r="H36" s="412" t="s">
        <v>9</v>
      </c>
      <c r="I36" s="412" t="s">
        <v>91</v>
      </c>
      <c r="J36" s="412" t="s">
        <v>87</v>
      </c>
      <c r="K36" s="413"/>
      <c r="L36" s="414"/>
      <c r="M36" s="415"/>
    </row>
    <row r="37" spans="1:13" s="423" customFormat="1" ht="15.75" customHeight="1">
      <c r="A37" s="406" t="s">
        <v>100</v>
      </c>
      <c r="B37" s="407"/>
      <c r="C37" s="408">
        <v>43658</v>
      </c>
      <c r="D37" s="409">
        <v>43658</v>
      </c>
      <c r="E37" s="409">
        <v>43660</v>
      </c>
      <c r="G37" s="411">
        <v>73850000</v>
      </c>
      <c r="H37" s="412" t="s">
        <v>9</v>
      </c>
      <c r="I37" s="412" t="s">
        <v>11</v>
      </c>
      <c r="J37" s="412" t="s">
        <v>107</v>
      </c>
      <c r="K37" s="413"/>
      <c r="L37" s="414"/>
      <c r="M37" s="415"/>
    </row>
    <row r="38" spans="1:13" s="423" customFormat="1" ht="15.75" customHeight="1">
      <c r="A38" s="406" t="s">
        <v>125</v>
      </c>
      <c r="B38" s="407"/>
      <c r="C38" s="408">
        <v>43661</v>
      </c>
      <c r="D38" s="409">
        <v>43661</v>
      </c>
      <c r="E38" s="409">
        <v>43662</v>
      </c>
      <c r="G38" s="411">
        <v>46000000</v>
      </c>
      <c r="H38" s="412" t="s">
        <v>9</v>
      </c>
      <c r="I38" s="412" t="s">
        <v>91</v>
      </c>
      <c r="J38" s="412" t="s">
        <v>126</v>
      </c>
      <c r="K38" s="413"/>
      <c r="L38" s="414"/>
      <c r="M38" s="415"/>
    </row>
    <row r="39" spans="1:13" s="423" customFormat="1" ht="15.75" customHeight="1">
      <c r="A39" s="406" t="s">
        <v>101</v>
      </c>
      <c r="B39" s="407"/>
      <c r="C39" s="408">
        <v>43665</v>
      </c>
      <c r="D39" s="409">
        <v>43667</v>
      </c>
      <c r="E39" s="409">
        <v>43669</v>
      </c>
      <c r="G39" s="411">
        <v>70000000</v>
      </c>
      <c r="H39" s="412" t="s">
        <v>9</v>
      </c>
      <c r="I39" s="412" t="s">
        <v>11</v>
      </c>
      <c r="J39" s="412" t="s">
        <v>107</v>
      </c>
      <c r="K39" s="413"/>
      <c r="L39" s="414"/>
      <c r="M39" s="415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23" customFormat="1" ht="15.75" customHeight="1">
      <c r="A41" s="406" t="s">
        <v>108</v>
      </c>
      <c r="B41" s="407"/>
      <c r="C41" s="408">
        <v>43654</v>
      </c>
      <c r="D41" s="409">
        <v>43656</v>
      </c>
      <c r="E41" s="409">
        <v>43657</v>
      </c>
      <c r="G41" s="411">
        <v>33000000</v>
      </c>
      <c r="H41" s="412" t="s">
        <v>9</v>
      </c>
      <c r="I41" s="412" t="s">
        <v>11</v>
      </c>
      <c r="J41" s="412" t="s">
        <v>15</v>
      </c>
      <c r="K41" s="413"/>
      <c r="L41" s="414"/>
      <c r="M41" s="415"/>
    </row>
    <row r="42" spans="1:13" s="423" customFormat="1" ht="15.75" customHeight="1">
      <c r="A42" s="406" t="s">
        <v>109</v>
      </c>
      <c r="B42" s="407"/>
      <c r="C42" s="408">
        <v>43652</v>
      </c>
      <c r="D42" s="409">
        <v>43657</v>
      </c>
      <c r="E42" s="409">
        <v>43658</v>
      </c>
      <c r="G42" s="411">
        <v>40000000</v>
      </c>
      <c r="H42" s="412" t="s">
        <v>9</v>
      </c>
      <c r="I42" s="412" t="s">
        <v>86</v>
      </c>
      <c r="J42" s="412" t="s">
        <v>81</v>
      </c>
      <c r="K42" s="413"/>
      <c r="L42" s="414"/>
      <c r="M42" s="415"/>
    </row>
    <row r="43" spans="1:13" s="423" customFormat="1" ht="15.75" customHeight="1">
      <c r="A43" s="406" t="s">
        <v>93</v>
      </c>
      <c r="B43" s="407"/>
      <c r="C43" s="408">
        <v>43665</v>
      </c>
      <c r="D43" s="409">
        <v>43665</v>
      </c>
      <c r="E43" s="409">
        <v>43666</v>
      </c>
      <c r="G43" s="411">
        <v>15000000</v>
      </c>
      <c r="H43" s="412" t="s">
        <v>9</v>
      </c>
      <c r="I43" s="412" t="s">
        <v>11</v>
      </c>
      <c r="J43" s="412" t="s">
        <v>87</v>
      </c>
      <c r="K43" s="413"/>
      <c r="L43" s="414"/>
      <c r="M43" s="415"/>
    </row>
    <row r="44" spans="1:13" s="378" customFormat="1" ht="15">
      <c r="A44" s="245"/>
      <c r="B44" s="258"/>
      <c r="C44" s="155" t="s">
        <v>77</v>
      </c>
      <c r="D44" s="248"/>
      <c r="E44" s="380"/>
      <c r="F44" s="248"/>
      <c r="G44" s="249"/>
      <c r="H44" s="250"/>
      <c r="I44" s="247"/>
      <c r="J44" s="248"/>
      <c r="K44" s="251"/>
      <c r="L44" s="256"/>
      <c r="M44" s="257"/>
    </row>
    <row r="45" spans="1:13" s="423" customFormat="1" ht="15.75" customHeight="1">
      <c r="A45" s="406" t="s">
        <v>103</v>
      </c>
      <c r="B45" s="407"/>
      <c r="C45" s="408">
        <v>43658</v>
      </c>
      <c r="D45" s="409">
        <v>43658</v>
      </c>
      <c r="E45" s="409">
        <v>43660</v>
      </c>
      <c r="G45" s="411">
        <v>59520000</v>
      </c>
      <c r="H45" s="412" t="s">
        <v>9</v>
      </c>
      <c r="I45" s="412" t="s">
        <v>11</v>
      </c>
      <c r="J45" s="412" t="s">
        <v>126</v>
      </c>
      <c r="K45" s="413"/>
      <c r="L45" s="414"/>
      <c r="M45" s="415"/>
    </row>
    <row r="46" spans="1:13" s="218" customFormat="1" ht="15">
      <c r="A46" s="245"/>
      <c r="B46" s="258"/>
      <c r="C46" s="247" t="s">
        <v>71</v>
      </c>
      <c r="D46" s="248"/>
      <c r="E46" s="380"/>
      <c r="F46" s="248"/>
      <c r="G46" s="249" t="s">
        <v>57</v>
      </c>
      <c r="H46" s="250"/>
      <c r="I46" s="247"/>
      <c r="J46" s="248"/>
      <c r="K46" s="251"/>
      <c r="L46" s="256"/>
      <c r="M46" s="257"/>
    </row>
    <row r="47" spans="1:13" s="423" customFormat="1" ht="15.75" customHeight="1">
      <c r="A47" s="406" t="s">
        <v>109</v>
      </c>
      <c r="B47" s="407"/>
      <c r="C47" s="408">
        <v>43652</v>
      </c>
      <c r="D47" s="409">
        <v>43655</v>
      </c>
      <c r="E47" s="409">
        <v>43657</v>
      </c>
      <c r="G47" s="411">
        <v>33000000</v>
      </c>
      <c r="H47" s="412" t="s">
        <v>9</v>
      </c>
      <c r="I47" s="412" t="s">
        <v>86</v>
      </c>
      <c r="J47" s="412" t="s">
        <v>81</v>
      </c>
      <c r="K47" s="413"/>
      <c r="L47" s="414"/>
      <c r="M47" s="415"/>
    </row>
    <row r="48" spans="1:13" s="423" customFormat="1" ht="15.75" customHeight="1">
      <c r="A48" s="406" t="s">
        <v>124</v>
      </c>
      <c r="B48" s="407"/>
      <c r="C48" s="408">
        <v>43652</v>
      </c>
      <c r="D48" s="409">
        <v>43657</v>
      </c>
      <c r="E48" s="409">
        <v>43659</v>
      </c>
      <c r="G48" s="411">
        <v>16500000</v>
      </c>
      <c r="H48" s="412" t="s">
        <v>9</v>
      </c>
      <c r="I48" s="412" t="s">
        <v>91</v>
      </c>
      <c r="J48" s="412" t="s">
        <v>82</v>
      </c>
      <c r="K48" s="413"/>
      <c r="L48" s="414"/>
      <c r="M48" s="415"/>
    </row>
    <row r="49" spans="1:13" s="218" customFormat="1" ht="15">
      <c r="A49" s="245"/>
      <c r="B49" s="258"/>
      <c r="C49" s="247" t="s">
        <v>19</v>
      </c>
      <c r="D49" s="248"/>
      <c r="E49" s="380"/>
      <c r="F49" s="248"/>
      <c r="G49" s="249" t="s">
        <v>57</v>
      </c>
      <c r="H49" s="259"/>
      <c r="I49" s="247"/>
      <c r="J49" s="248"/>
      <c r="K49" s="251"/>
      <c r="L49" s="256"/>
      <c r="M49" s="257"/>
    </row>
    <row r="50" spans="1:13" s="218" customFormat="1" ht="15">
      <c r="A50" s="282" t="s">
        <v>64</v>
      </c>
      <c r="B50" s="362"/>
      <c r="C50" s="362"/>
      <c r="D50" s="222"/>
      <c r="E50" s="223"/>
      <c r="F50" s="362"/>
      <c r="G50" s="254"/>
      <c r="H50" s="223"/>
      <c r="I50" s="223"/>
      <c r="J50" s="312"/>
      <c r="K50" s="363"/>
      <c r="L50" s="256"/>
      <c r="M50" s="257"/>
    </row>
    <row r="51" spans="1:13" s="218" customFormat="1" ht="15">
      <c r="A51" s="282"/>
      <c r="B51" s="362"/>
      <c r="C51" s="362"/>
      <c r="D51" s="222"/>
      <c r="E51" s="223"/>
      <c r="F51" s="362"/>
      <c r="G51" s="254"/>
      <c r="H51" s="223"/>
      <c r="I51" s="223"/>
      <c r="J51" s="312"/>
      <c r="K51" s="363"/>
      <c r="L51" s="256"/>
      <c r="M51" s="257"/>
    </row>
    <row r="52" spans="1:13" s="218" customFormat="1" ht="15">
      <c r="A52" s="238"/>
      <c r="B52" s="362"/>
      <c r="C52" s="364" t="s">
        <v>10</v>
      </c>
      <c r="D52" s="365"/>
      <c r="E52" s="387"/>
      <c r="F52" s="268">
        <f>SUM(F40:F50)</f>
        <v>0</v>
      </c>
      <c r="G52" s="269">
        <f>SUM(G36:G50)</f>
        <v>403370000</v>
      </c>
      <c r="H52" s="223"/>
      <c r="I52" s="313"/>
      <c r="J52" s="312"/>
      <c r="K52" s="363"/>
      <c r="L52" s="256"/>
      <c r="M52" s="257"/>
    </row>
    <row r="53" spans="1:13" s="218" customFormat="1" ht="15">
      <c r="A53" s="294" t="s">
        <v>18</v>
      </c>
      <c r="B53" s="295"/>
      <c r="C53" s="296"/>
      <c r="D53" s="296"/>
      <c r="E53" s="298"/>
      <c r="F53" s="295"/>
      <c r="G53" s="297"/>
      <c r="H53" s="298"/>
      <c r="I53" s="298"/>
      <c r="J53" s="296"/>
      <c r="K53" s="299" t="s">
        <v>18</v>
      </c>
      <c r="L53" s="256"/>
      <c r="M53" s="257"/>
    </row>
    <row r="54" spans="1:13" s="218" customFormat="1" ht="15">
      <c r="A54" s="300"/>
      <c r="B54" s="234"/>
      <c r="C54" s="301"/>
      <c r="D54" s="301"/>
      <c r="E54" s="384" t="str">
        <f>E33</f>
        <v>WILLIAMS BRAZIL SUGAR LINE UP EDITION 10.07.2019</v>
      </c>
      <c r="F54" s="234"/>
      <c r="G54" s="303"/>
      <c r="H54" s="304"/>
      <c r="I54" s="304"/>
      <c r="J54" s="301"/>
      <c r="K54" s="305"/>
      <c r="L54" s="256"/>
      <c r="M54" s="257"/>
    </row>
    <row r="55" spans="1:13" s="218" customFormat="1" ht="15">
      <c r="A55" s="306"/>
      <c r="B55" s="239" t="s">
        <v>41</v>
      </c>
      <c r="C55" s="240"/>
      <c r="D55" s="278"/>
      <c r="E55" s="278"/>
      <c r="F55" s="279"/>
      <c r="G55" s="307"/>
      <c r="H55" s="308"/>
      <c r="I55" s="308"/>
      <c r="J55" s="308"/>
      <c r="K55" s="363"/>
      <c r="L55" s="256"/>
      <c r="M55" s="257"/>
    </row>
    <row r="56" spans="1:13" s="218" customFormat="1" ht="15" customHeight="1">
      <c r="A56" s="245"/>
      <c r="B56" s="246"/>
      <c r="C56" s="247" t="s">
        <v>20</v>
      </c>
      <c r="D56" s="248"/>
      <c r="E56" s="380"/>
      <c r="F56" s="248"/>
      <c r="G56" s="249" t="s">
        <v>57</v>
      </c>
      <c r="H56" s="259"/>
      <c r="I56" s="247"/>
      <c r="J56" s="248"/>
      <c r="K56" s="251"/>
      <c r="L56" s="256"/>
      <c r="M56" s="257"/>
    </row>
    <row r="57" spans="1:13" s="378" customFormat="1" ht="15" customHeight="1">
      <c r="A57" s="282" t="s">
        <v>64</v>
      </c>
      <c r="B57" s="217"/>
      <c r="C57" s="217"/>
      <c r="D57" s="217"/>
      <c r="E57" s="382"/>
      <c r="F57" s="217"/>
      <c r="G57" s="217"/>
      <c r="H57" s="217"/>
      <c r="I57" s="217"/>
      <c r="J57" s="217"/>
      <c r="K57" s="281"/>
      <c r="L57" s="256"/>
      <c r="M57" s="257"/>
    </row>
    <row r="58" spans="1:13" s="218" customFormat="1" ht="15" customHeight="1">
      <c r="A58" s="245"/>
      <c r="B58" s="258"/>
      <c r="C58" s="247" t="s">
        <v>47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218" customFormat="1" ht="15" customHeight="1">
      <c r="A59" s="282" t="s">
        <v>64</v>
      </c>
      <c r="B59" s="217"/>
      <c r="C59" s="217"/>
      <c r="D59" s="217"/>
      <c r="E59" s="382"/>
      <c r="F59" s="217"/>
      <c r="G59" s="217"/>
      <c r="H59" s="217"/>
      <c r="I59" s="217"/>
      <c r="J59" s="217"/>
      <c r="K59" s="281"/>
      <c r="L59" s="256"/>
      <c r="M59" s="257"/>
    </row>
    <row r="60" spans="1:13" s="218" customFormat="1" ht="15">
      <c r="A60" s="245"/>
      <c r="B60" s="258"/>
      <c r="C60" s="247" t="s">
        <v>21</v>
      </c>
      <c r="D60" s="248"/>
      <c r="E60" s="380"/>
      <c r="F60" s="248"/>
      <c r="G60" s="249" t="s">
        <v>57</v>
      </c>
      <c r="H60" s="259"/>
      <c r="I60" s="247"/>
      <c r="J60" s="248"/>
      <c r="K60" s="251"/>
      <c r="L60" s="256"/>
      <c r="M60" s="257"/>
    </row>
    <row r="61" spans="1:13" s="423" customFormat="1" ht="15">
      <c r="A61" s="406" t="s">
        <v>97</v>
      </c>
      <c r="B61" s="407"/>
      <c r="C61" s="408">
        <v>43655</v>
      </c>
      <c r="D61" s="409">
        <v>43655</v>
      </c>
      <c r="E61" s="409">
        <v>43657</v>
      </c>
      <c r="G61" s="411">
        <v>39000000</v>
      </c>
      <c r="H61" s="412" t="s">
        <v>9</v>
      </c>
      <c r="I61" s="412" t="s">
        <v>84</v>
      </c>
      <c r="J61" s="412" t="s">
        <v>82</v>
      </c>
      <c r="K61" s="413"/>
      <c r="L61" s="414"/>
      <c r="M61" s="415"/>
    </row>
    <row r="62" spans="1:13" s="423" customFormat="1" ht="15">
      <c r="A62" s="406" t="s">
        <v>95</v>
      </c>
      <c r="B62" s="407"/>
      <c r="C62" s="408">
        <v>43638</v>
      </c>
      <c r="D62" s="409">
        <v>43657</v>
      </c>
      <c r="E62" s="409">
        <v>43659</v>
      </c>
      <c r="G62" s="411">
        <v>33000000</v>
      </c>
      <c r="H62" s="412" t="s">
        <v>9</v>
      </c>
      <c r="I62" s="412" t="s">
        <v>84</v>
      </c>
      <c r="J62" s="412" t="s">
        <v>82</v>
      </c>
      <c r="K62" s="413"/>
      <c r="L62" s="414"/>
      <c r="M62" s="415"/>
    </row>
    <row r="63" spans="1:13" s="423" customFormat="1" ht="15">
      <c r="A63" s="406" t="s">
        <v>96</v>
      </c>
      <c r="B63" s="407"/>
      <c r="C63" s="408">
        <v>43656</v>
      </c>
      <c r="D63" s="409">
        <v>43662</v>
      </c>
      <c r="E63" s="409">
        <v>43664</v>
      </c>
      <c r="G63" s="411">
        <v>29500000</v>
      </c>
      <c r="H63" s="412" t="s">
        <v>9</v>
      </c>
      <c r="I63" s="412" t="s">
        <v>83</v>
      </c>
      <c r="J63" s="412" t="s">
        <v>105</v>
      </c>
      <c r="K63" s="413"/>
      <c r="L63" s="414"/>
      <c r="M63" s="415"/>
    </row>
    <row r="64" spans="1:13" s="423" customFormat="1" ht="15">
      <c r="A64" s="406" t="s">
        <v>114</v>
      </c>
      <c r="B64" s="407"/>
      <c r="C64" s="408">
        <v>43656</v>
      </c>
      <c r="D64" s="409">
        <v>43664</v>
      </c>
      <c r="E64" s="409">
        <v>43666</v>
      </c>
      <c r="G64" s="411">
        <v>30500000</v>
      </c>
      <c r="H64" s="412" t="s">
        <v>9</v>
      </c>
      <c r="I64" s="412" t="s">
        <v>117</v>
      </c>
      <c r="J64" s="412" t="s">
        <v>126</v>
      </c>
      <c r="K64" s="413"/>
      <c r="L64" s="414"/>
      <c r="M64" s="415"/>
    </row>
    <row r="65" spans="1:13" s="423" customFormat="1" ht="15">
      <c r="A65" s="406" t="s">
        <v>113</v>
      </c>
      <c r="B65" s="407"/>
      <c r="C65" s="408">
        <v>43659</v>
      </c>
      <c r="D65" s="409">
        <v>43666</v>
      </c>
      <c r="E65" s="409">
        <v>43668</v>
      </c>
      <c r="G65" s="411">
        <v>47250000</v>
      </c>
      <c r="H65" s="412" t="s">
        <v>9</v>
      </c>
      <c r="I65" s="412" t="s">
        <v>116</v>
      </c>
      <c r="J65" s="412" t="s">
        <v>73</v>
      </c>
      <c r="K65" s="413"/>
      <c r="L65" s="414"/>
      <c r="M65" s="415"/>
    </row>
    <row r="66" spans="1:13" s="423" customFormat="1" ht="15">
      <c r="A66" s="406" t="s">
        <v>127</v>
      </c>
      <c r="B66" s="407"/>
      <c r="C66" s="408">
        <v>43665</v>
      </c>
      <c r="D66" s="409">
        <v>43668</v>
      </c>
      <c r="E66" s="409">
        <v>43670</v>
      </c>
      <c r="G66" s="411">
        <v>47250000</v>
      </c>
      <c r="H66" s="412" t="s">
        <v>9</v>
      </c>
      <c r="I66" s="412" t="s">
        <v>84</v>
      </c>
      <c r="J66" s="412" t="s">
        <v>82</v>
      </c>
      <c r="K66" s="413"/>
      <c r="L66" s="414"/>
      <c r="M66" s="415"/>
    </row>
    <row r="67" spans="1:13" s="218" customFormat="1" ht="13.5" customHeight="1">
      <c r="A67" s="245"/>
      <c r="B67" s="258"/>
      <c r="C67" s="247" t="s">
        <v>42</v>
      </c>
      <c r="D67" s="248"/>
      <c r="E67" s="380"/>
      <c r="F67" s="248"/>
      <c r="G67" s="249" t="s">
        <v>57</v>
      </c>
      <c r="H67" s="259"/>
      <c r="I67" s="247"/>
      <c r="J67" s="248"/>
      <c r="K67" s="251"/>
      <c r="L67" s="256"/>
      <c r="M67" s="257"/>
    </row>
    <row r="68" spans="1:13" s="430" customFormat="1" ht="15" customHeight="1">
      <c r="A68" s="282" t="s">
        <v>64</v>
      </c>
      <c r="E68" s="424"/>
      <c r="K68" s="281"/>
      <c r="L68" s="403"/>
      <c r="M68" s="309"/>
    </row>
    <row r="69" spans="1:13" s="218" customFormat="1" ht="15">
      <c r="A69" s="245"/>
      <c r="B69" s="258"/>
      <c r="C69" s="247" t="s">
        <v>49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21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>
      <c r="A71" s="245"/>
      <c r="B71" s="258"/>
      <c r="C71" s="247" t="s">
        <v>35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218" customFormat="1" ht="15" customHeight="1">
      <c r="A72" s="282" t="s">
        <v>64</v>
      </c>
      <c r="B72" s="217"/>
      <c r="C72" s="217"/>
      <c r="D72" s="217"/>
      <c r="E72" s="382"/>
      <c r="F72" s="217"/>
      <c r="G72" s="217"/>
      <c r="H72" s="217"/>
      <c r="I72" s="217"/>
      <c r="J72" s="217"/>
      <c r="K72" s="281"/>
      <c r="L72" s="256"/>
      <c r="M72" s="257"/>
    </row>
    <row r="73" spans="1:13" s="218" customFormat="1" ht="15" customHeight="1">
      <c r="A73" s="245"/>
      <c r="B73" s="258"/>
      <c r="C73" s="247" t="s">
        <v>23</v>
      </c>
      <c r="D73" s="248"/>
      <c r="E73" s="380"/>
      <c r="F73" s="248"/>
      <c r="G73" s="249" t="s">
        <v>57</v>
      </c>
      <c r="H73" s="259"/>
      <c r="I73" s="155"/>
      <c r="J73" s="248"/>
      <c r="K73" s="251"/>
      <c r="L73" s="256"/>
      <c r="M73" s="257"/>
    </row>
    <row r="74" spans="1:13" s="430" customFormat="1" ht="15" customHeight="1">
      <c r="A74" s="282" t="s">
        <v>64</v>
      </c>
      <c r="E74" s="424"/>
      <c r="K74" s="281"/>
      <c r="L74" s="403"/>
      <c r="M74" s="309"/>
    </row>
    <row r="75" spans="1:13" s="218" customFormat="1" ht="15">
      <c r="A75" s="238"/>
      <c r="B75" s="314"/>
      <c r="C75" s="315"/>
      <c r="D75" s="316"/>
      <c r="E75" s="308"/>
      <c r="F75" s="276"/>
      <c r="G75" s="317"/>
      <c r="H75" s="308"/>
      <c r="I75" s="308"/>
      <c r="J75" s="275"/>
      <c r="K75" s="363"/>
      <c r="L75" s="256"/>
      <c r="M75" s="257"/>
    </row>
    <row r="76" spans="1:13" s="218" customFormat="1" ht="15">
      <c r="A76" s="265"/>
      <c r="B76" s="362"/>
      <c r="C76" s="364" t="s">
        <v>10</v>
      </c>
      <c r="D76" s="365"/>
      <c r="E76" s="387"/>
      <c r="F76" s="268">
        <f>SUM(F56:F75)</f>
        <v>0</v>
      </c>
      <c r="G76" s="269">
        <f>SUM(G57:G75)</f>
        <v>226500000</v>
      </c>
      <c r="H76" s="362"/>
      <c r="I76" s="362"/>
      <c r="J76" s="362"/>
      <c r="K76" s="363"/>
      <c r="L76" s="256"/>
      <c r="M76" s="257"/>
    </row>
    <row r="77" spans="1:13" s="218" customFormat="1" ht="15">
      <c r="A77" s="265"/>
      <c r="B77" s="362"/>
      <c r="C77" s="366"/>
      <c r="D77" s="366"/>
      <c r="E77" s="366"/>
      <c r="F77" s="367"/>
      <c r="G77" s="367"/>
      <c r="H77" s="362"/>
      <c r="I77" s="362"/>
      <c r="J77" s="362"/>
      <c r="K77" s="363"/>
      <c r="L77" s="256"/>
      <c r="M77" s="257"/>
    </row>
    <row r="78" spans="1:13" s="218" customFormat="1" ht="15">
      <c r="A78" s="265"/>
      <c r="B78" s="362"/>
      <c r="C78" s="366"/>
      <c r="D78" s="366"/>
      <c r="E78" s="366"/>
      <c r="F78" s="367"/>
      <c r="G78" s="367"/>
      <c r="H78" s="362"/>
      <c r="I78" s="362"/>
      <c r="J78" s="362"/>
      <c r="K78" s="363"/>
      <c r="L78" s="256"/>
      <c r="M78" s="257"/>
    </row>
    <row r="79" spans="1:13" s="218" customFormat="1" ht="15">
      <c r="A79" s="265"/>
      <c r="B79" s="170" t="s">
        <v>24</v>
      </c>
      <c r="C79" s="171" t="s">
        <v>10</v>
      </c>
      <c r="D79" s="172"/>
      <c r="E79" s="172"/>
      <c r="F79" s="168"/>
      <c r="G79" s="169">
        <f>SUM(G76,G52,G31,G25,G18,G13)</f>
        <v>653380480</v>
      </c>
      <c r="H79" s="362"/>
      <c r="I79" s="362"/>
      <c r="J79" s="362"/>
      <c r="K79" s="363"/>
      <c r="L79" s="256"/>
      <c r="M79" s="257"/>
    </row>
    <row r="80" spans="1:13" s="218" customFormat="1" ht="15">
      <c r="A80" s="369"/>
      <c r="B80" s="370"/>
      <c r="C80" s="371"/>
      <c r="D80" s="372"/>
      <c r="E80" s="372"/>
      <c r="F80" s="371"/>
      <c r="G80" s="373"/>
      <c r="H80" s="295"/>
      <c r="I80" s="295"/>
      <c r="J80" s="295"/>
      <c r="K80" s="374"/>
      <c r="L80" s="256"/>
      <c r="M80" s="257"/>
    </row>
    <row r="81" spans="1:11" ht="47.25">
      <c r="A81" s="200"/>
      <c r="B81" s="201"/>
      <c r="C81" s="202"/>
      <c r="D81" s="202"/>
      <c r="E81" s="385"/>
      <c r="F81" s="368"/>
      <c r="G81" s="194" t="str">
        <f>+C1</f>
        <v>Williams Brazil</v>
      </c>
      <c r="H81" s="203"/>
      <c r="I81" s="203"/>
      <c r="J81" s="368"/>
      <c r="K81" s="144"/>
    </row>
    <row r="82" spans="1:11" ht="25.5">
      <c r="A82" s="39"/>
      <c r="B82" s="19"/>
      <c r="C82" s="21"/>
      <c r="D82" s="21"/>
      <c r="E82" s="386"/>
      <c r="F82" s="113"/>
      <c r="G82" s="183" t="str">
        <f>+C2</f>
        <v>SUGAR LINE UP edition 10.07.2019</v>
      </c>
      <c r="H82" s="21"/>
      <c r="I82" s="21"/>
      <c r="J82" s="113"/>
      <c r="K82" s="37"/>
    </row>
    <row r="83" spans="1:11" ht="15">
      <c r="A83" s="39"/>
      <c r="B83" s="21"/>
      <c r="C83" s="21"/>
      <c r="D83" s="21"/>
      <c r="E83" s="386"/>
      <c r="F83" s="21"/>
      <c r="G83" s="21"/>
      <c r="H83" s="21"/>
      <c r="I83" s="21"/>
      <c r="J83" s="113"/>
      <c r="K83" s="182"/>
    </row>
    <row r="84" spans="1:11" ht="15">
      <c r="A84" s="39"/>
      <c r="B84" s="21"/>
      <c r="C84" s="21"/>
      <c r="D84" s="21"/>
      <c r="E84" s="386"/>
      <c r="F84" s="21"/>
      <c r="G84" s="21"/>
      <c r="H84" s="21"/>
      <c r="I84" s="21"/>
      <c r="J84" s="113"/>
      <c r="K84" s="40"/>
    </row>
    <row r="85" spans="1:11" ht="15">
      <c r="A85" s="39"/>
      <c r="B85" s="21"/>
      <c r="C85" s="21"/>
      <c r="D85" s="21"/>
      <c r="E85" s="386"/>
      <c r="F85" s="21"/>
      <c r="G85" s="21"/>
      <c r="H85" s="21"/>
      <c r="I85" s="21"/>
      <c r="J85" s="113"/>
      <c r="K85" s="40"/>
    </row>
    <row r="86" spans="1:11" s="55" customFormat="1" ht="15">
      <c r="A86" s="446" t="s">
        <v>25</v>
      </c>
      <c r="B86" s="447"/>
      <c r="C86" s="17"/>
      <c r="D86" s="17"/>
      <c r="E86" s="14"/>
      <c r="F86" s="17"/>
      <c r="G86" s="20"/>
      <c r="H86" s="20"/>
      <c r="I86" s="17"/>
      <c r="J86" s="113"/>
      <c r="K86" s="40"/>
    </row>
    <row r="87" spans="1:11" ht="15">
      <c r="A87" s="180" t="s">
        <v>45</v>
      </c>
      <c r="B87" s="86">
        <f>G13</f>
        <v>0</v>
      </c>
      <c r="C87" s="17"/>
      <c r="D87" s="17"/>
      <c r="E87" s="14"/>
      <c r="F87" s="17"/>
      <c r="G87" s="20"/>
      <c r="H87" s="20"/>
      <c r="I87" s="17"/>
      <c r="J87" s="113"/>
      <c r="K87" s="40"/>
    </row>
    <row r="88" spans="1:11" ht="15">
      <c r="A88" s="180" t="s">
        <v>46</v>
      </c>
      <c r="B88" s="86">
        <f>G25</f>
        <v>23510480</v>
      </c>
      <c r="C88" s="17"/>
      <c r="D88" s="17"/>
      <c r="E88" s="14"/>
      <c r="F88" s="17"/>
      <c r="G88" s="20"/>
      <c r="H88" s="20"/>
      <c r="I88" s="17"/>
      <c r="J88" s="113"/>
      <c r="K88" s="40"/>
    </row>
    <row r="89" spans="1:11" ht="15">
      <c r="A89" s="180" t="s">
        <v>12</v>
      </c>
      <c r="B89" s="86">
        <f>G52</f>
        <v>403370000</v>
      </c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180" t="s">
        <v>41</v>
      </c>
      <c r="B90" s="86">
        <f>G76</f>
        <v>226500000</v>
      </c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188" t="s">
        <v>26</v>
      </c>
      <c r="B91" s="178">
        <f>SUM(B87:B90)</f>
        <v>653380480</v>
      </c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36"/>
      <c r="B92" s="113"/>
      <c r="C92" s="17"/>
      <c r="D92" s="17"/>
      <c r="E92" s="14"/>
      <c r="F92" s="17"/>
      <c r="G92" s="20"/>
      <c r="H92" s="20"/>
      <c r="I92" s="17"/>
      <c r="J92" s="113"/>
      <c r="K92" s="114"/>
    </row>
    <row r="93" spans="1:11" ht="15">
      <c r="A93" s="36"/>
      <c r="B93" s="47"/>
      <c r="C93" s="17"/>
      <c r="D93" s="17"/>
      <c r="E93" s="14"/>
      <c r="F93" s="17"/>
      <c r="G93" s="20"/>
      <c r="H93" s="20"/>
      <c r="I93" s="17"/>
      <c r="J93" s="113"/>
      <c r="K93" s="114"/>
    </row>
    <row r="94" spans="1:11" ht="15">
      <c r="A94" s="41"/>
      <c r="B94" s="23"/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41"/>
      <c r="B95" s="24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1"/>
      <c r="B96" s="24"/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41"/>
      <c r="B97" s="24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3"/>
      <c r="B98" s="31"/>
      <c r="C98" s="17"/>
      <c r="D98" s="17"/>
      <c r="E98" s="14"/>
      <c r="F98" s="17"/>
      <c r="G98" s="20"/>
      <c r="H98" s="20"/>
      <c r="I98" s="17"/>
      <c r="J98" s="113"/>
      <c r="K98" s="35"/>
    </row>
    <row r="99" spans="1:11" ht="15">
      <c r="A99" s="36"/>
      <c r="B99" s="113"/>
      <c r="C99" s="113"/>
      <c r="D99" s="113"/>
      <c r="E99" s="30"/>
      <c r="F99" s="113"/>
      <c r="G99" s="113"/>
      <c r="H99" s="113"/>
      <c r="I99" s="113"/>
      <c r="J99" s="113"/>
      <c r="K99" s="114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44"/>
      <c r="B101" s="81"/>
      <c r="C101" s="17"/>
      <c r="D101" s="17"/>
      <c r="E101" s="14"/>
      <c r="F101" s="17"/>
      <c r="G101" s="20"/>
      <c r="H101" s="20"/>
      <c r="I101" s="20"/>
      <c r="J101" s="113"/>
      <c r="K101" s="114"/>
    </row>
    <row r="102" spans="1:11" ht="15">
      <c r="A102" s="45"/>
      <c r="B102" s="1"/>
      <c r="C102" s="1"/>
      <c r="D102" s="1"/>
      <c r="E102" s="4"/>
      <c r="F102" s="1"/>
      <c r="G102" s="4"/>
      <c r="H102" s="1"/>
      <c r="I102" s="1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57" t="s">
        <v>62</v>
      </c>
      <c r="B107" s="70"/>
      <c r="C107" s="71"/>
      <c r="D107" s="71"/>
      <c r="E107" s="73"/>
      <c r="F107" s="72"/>
      <c r="G107" s="73"/>
      <c r="H107" s="73"/>
      <c r="I107" s="71"/>
      <c r="J107" s="184"/>
      <c r="K107" s="74" t="s">
        <v>62</v>
      </c>
    </row>
  </sheetData>
  <sheetProtection password="F66E" sheet="1"/>
  <mergeCells count="4">
    <mergeCell ref="A86:B86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3" max="10" man="1"/>
    <brk id="8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2"/>
  <sheetViews>
    <sheetView showGridLines="0" workbookViewId="0" topLeftCell="A1">
      <selection activeCell="E9" sqref="E9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8" t="str">
        <f>+BULK!C1</f>
        <v>Williams Brazil</v>
      </c>
      <c r="D1" s="448"/>
      <c r="E1" s="448"/>
      <c r="F1" s="448"/>
      <c r="G1" s="448"/>
      <c r="H1" s="448"/>
      <c r="I1" s="448"/>
      <c r="J1" s="448"/>
      <c r="K1" s="448"/>
      <c r="L1" s="44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0" t="s">
        <v>27</v>
      </c>
      <c r="D2" s="450"/>
      <c r="E2" s="450"/>
      <c r="F2" s="450"/>
      <c r="G2" s="450"/>
      <c r="H2" s="450"/>
      <c r="I2" s="450"/>
      <c r="J2" s="450"/>
      <c r="K2" s="450"/>
      <c r="L2" s="45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2" t="s">
        <v>120</v>
      </c>
      <c r="D3" s="452"/>
      <c r="E3" s="452"/>
      <c r="F3" s="452"/>
      <c r="G3" s="452"/>
      <c r="H3" s="452"/>
      <c r="I3" s="452"/>
      <c r="J3" s="452"/>
      <c r="K3" s="452"/>
      <c r="L3" s="45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4" t="s">
        <v>79</v>
      </c>
      <c r="D4" s="454"/>
      <c r="E4" s="454"/>
      <c r="F4" s="454"/>
      <c r="G4" s="454"/>
      <c r="H4" s="454"/>
      <c r="I4" s="454"/>
      <c r="J4" s="454"/>
      <c r="K4" s="454"/>
      <c r="L4" s="455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94</v>
      </c>
      <c r="B21" s="263"/>
      <c r="C21" s="381">
        <v>43642</v>
      </c>
      <c r="D21" s="381">
        <v>43642</v>
      </c>
      <c r="E21" s="381">
        <v>43650</v>
      </c>
      <c r="F21" s="254"/>
      <c r="G21" s="254">
        <v>36300000</v>
      </c>
      <c r="H21" s="51" t="s">
        <v>9</v>
      </c>
      <c r="I21" s="51" t="s">
        <v>11</v>
      </c>
      <c r="J21" s="429"/>
      <c r="K21" s="429"/>
      <c r="L21" s="99" t="s">
        <v>66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2" s="427" customFormat="1" ht="15" customHeight="1">
      <c r="A32" s="416" t="s">
        <v>90</v>
      </c>
      <c r="B32" s="407"/>
      <c r="C32" s="426">
        <v>43643</v>
      </c>
      <c r="D32" s="426">
        <v>43647</v>
      </c>
      <c r="E32" s="426">
        <v>43648</v>
      </c>
      <c r="F32" s="411"/>
      <c r="G32" s="411">
        <v>49500000</v>
      </c>
      <c r="H32" s="412" t="s">
        <v>9</v>
      </c>
      <c r="I32" s="412" t="s">
        <v>91</v>
      </c>
      <c r="J32" s="423"/>
      <c r="K32" s="423"/>
      <c r="L32" s="417" t="s">
        <v>82</v>
      </c>
    </row>
    <row r="33" spans="1:12" s="427" customFormat="1" ht="15" customHeight="1">
      <c r="A33" s="416" t="s">
        <v>106</v>
      </c>
      <c r="B33" s="407"/>
      <c r="C33" s="426">
        <v>43643</v>
      </c>
      <c r="D33" s="426">
        <v>43648</v>
      </c>
      <c r="E33" s="426">
        <v>43651</v>
      </c>
      <c r="F33" s="411"/>
      <c r="G33" s="411">
        <v>53908000</v>
      </c>
      <c r="H33" s="412" t="s">
        <v>9</v>
      </c>
      <c r="I33" s="412" t="s">
        <v>112</v>
      </c>
      <c r="J33" s="423"/>
      <c r="K33" s="423"/>
      <c r="L33" s="417" t="s">
        <v>82</v>
      </c>
    </row>
    <row r="34" spans="1:12" s="427" customFormat="1" ht="15" customHeight="1">
      <c r="A34" s="416" t="s">
        <v>89</v>
      </c>
      <c r="B34" s="407"/>
      <c r="C34" s="426">
        <v>43643</v>
      </c>
      <c r="D34" s="426">
        <v>43652</v>
      </c>
      <c r="E34" s="426">
        <v>43654</v>
      </c>
      <c r="F34" s="411"/>
      <c r="G34" s="411">
        <v>47250000</v>
      </c>
      <c r="H34" s="412" t="s">
        <v>9</v>
      </c>
      <c r="I34" s="412" t="s">
        <v>11</v>
      </c>
      <c r="J34" s="423"/>
      <c r="K34" s="423"/>
      <c r="L34" s="417" t="s">
        <v>102</v>
      </c>
    </row>
    <row r="35" spans="1:24" s="54" customFormat="1" ht="12.75" customHeight="1">
      <c r="A35" s="160"/>
      <c r="B35" s="161"/>
      <c r="C35" s="388" t="s">
        <v>43</v>
      </c>
      <c r="D35" s="380"/>
      <c r="E35" s="380"/>
      <c r="F35" s="248"/>
      <c r="G35" s="157"/>
      <c r="H35" s="158"/>
      <c r="I35" s="155"/>
      <c r="J35" s="248"/>
      <c r="K35" s="248"/>
      <c r="L35" s="25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12" s="427" customFormat="1" ht="15" customHeight="1">
      <c r="A36" s="416" t="s">
        <v>92</v>
      </c>
      <c r="B36" s="407"/>
      <c r="C36" s="426">
        <v>43646</v>
      </c>
      <c r="D36" s="426">
        <v>43646</v>
      </c>
      <c r="E36" s="426">
        <v>43649</v>
      </c>
      <c r="F36" s="411"/>
      <c r="G36" s="411">
        <v>60000000</v>
      </c>
      <c r="H36" s="412" t="s">
        <v>9</v>
      </c>
      <c r="I36" s="412" t="s">
        <v>11</v>
      </c>
      <c r="J36" s="423"/>
      <c r="K36" s="423"/>
      <c r="L36" s="417" t="s">
        <v>15</v>
      </c>
    </row>
    <row r="37" spans="1:24" s="54" customFormat="1" ht="12.75" customHeight="1">
      <c r="A37" s="160"/>
      <c r="B37" s="161"/>
      <c r="C37" s="388" t="s">
        <v>39</v>
      </c>
      <c r="D37" s="380"/>
      <c r="E37" s="380"/>
      <c r="F37" s="248"/>
      <c r="G37" s="157"/>
      <c r="H37" s="158"/>
      <c r="I37" s="155"/>
      <c r="J37" s="248"/>
      <c r="K37" s="248"/>
      <c r="L37" s="251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54" customFormat="1" ht="12.75" customHeight="1">
      <c r="A38" s="187" t="s">
        <v>64</v>
      </c>
      <c r="B38" s="120"/>
      <c r="C38" s="111"/>
      <c r="D38" s="111"/>
      <c r="E38" s="393"/>
      <c r="F38" s="120"/>
      <c r="G38" s="119"/>
      <c r="H38" s="111"/>
      <c r="I38" s="111"/>
      <c r="J38" s="214"/>
      <c r="K38" s="120"/>
      <c r="L38" s="210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55" customFormat="1" ht="15" customHeight="1">
      <c r="A39" s="160"/>
      <c r="B39" s="161"/>
      <c r="C39" s="388" t="s">
        <v>65</v>
      </c>
      <c r="D39" s="380"/>
      <c r="E39" s="380"/>
      <c r="F39" s="248"/>
      <c r="G39" s="157"/>
      <c r="H39" s="158"/>
      <c r="I39" s="155"/>
      <c r="J39" s="248"/>
      <c r="K39" s="248"/>
      <c r="L39" s="25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45" customFormat="1" ht="12.75" customHeight="1">
      <c r="A40" s="187" t="s">
        <v>64</v>
      </c>
      <c r="B40" s="120"/>
      <c r="C40" s="111"/>
      <c r="D40" s="111"/>
      <c r="E40" s="393"/>
      <c r="F40" s="120"/>
      <c r="G40" s="119"/>
      <c r="H40" s="111"/>
      <c r="I40" s="111"/>
      <c r="J40" s="430"/>
      <c r="K40" s="120"/>
      <c r="L40" s="431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</row>
    <row r="41" spans="1:24" s="55" customFormat="1" ht="14.25" customHeight="1">
      <c r="A41" s="160"/>
      <c r="B41" s="161"/>
      <c r="C41" s="388" t="s">
        <v>17</v>
      </c>
      <c r="D41" s="380"/>
      <c r="E41" s="380"/>
      <c r="F41" s="248"/>
      <c r="G41" s="157"/>
      <c r="H41" s="158"/>
      <c r="I41" s="155"/>
      <c r="J41" s="248"/>
      <c r="K41" s="248"/>
      <c r="L41" s="251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55" customFormat="1" ht="15" customHeight="1">
      <c r="A42" s="187" t="s">
        <v>64</v>
      </c>
      <c r="B42" s="120"/>
      <c r="C42" s="111"/>
      <c r="D42" s="111"/>
      <c r="E42" s="393"/>
      <c r="F42" s="120"/>
      <c r="G42" s="119"/>
      <c r="H42" s="111"/>
      <c r="I42" s="111"/>
      <c r="J42" s="214"/>
      <c r="K42" s="120"/>
      <c r="L42" s="21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55" customFormat="1" ht="15" customHeight="1">
      <c r="A43" s="160"/>
      <c r="B43" s="161"/>
      <c r="C43" s="388" t="s">
        <v>71</v>
      </c>
      <c r="D43" s="380"/>
      <c r="E43" s="380"/>
      <c r="F43" s="248"/>
      <c r="G43" s="157"/>
      <c r="H43" s="158"/>
      <c r="I43" s="155"/>
      <c r="J43" s="248"/>
      <c r="K43" s="248"/>
      <c r="L43" s="25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12" s="427" customFormat="1" ht="15" customHeight="1">
      <c r="A44" s="416" t="s">
        <v>88</v>
      </c>
      <c r="B44" s="407"/>
      <c r="C44" s="426">
        <v>43641</v>
      </c>
      <c r="D44" s="426">
        <v>43645</v>
      </c>
      <c r="E44" s="426">
        <v>43647</v>
      </c>
      <c r="F44" s="411"/>
      <c r="G44" s="411">
        <v>43350000</v>
      </c>
      <c r="H44" s="412" t="s">
        <v>9</v>
      </c>
      <c r="I44" s="412" t="s">
        <v>85</v>
      </c>
      <c r="J44" s="423"/>
      <c r="K44" s="423"/>
      <c r="L44" s="417" t="s">
        <v>82</v>
      </c>
    </row>
    <row r="45" spans="1:12" s="427" customFormat="1" ht="15" customHeight="1">
      <c r="A45" s="416" t="s">
        <v>104</v>
      </c>
      <c r="B45" s="407"/>
      <c r="C45" s="426">
        <v>43651</v>
      </c>
      <c r="D45" s="426">
        <v>43652</v>
      </c>
      <c r="E45" s="426">
        <v>43655</v>
      </c>
      <c r="F45" s="411"/>
      <c r="G45" s="411">
        <v>43940000</v>
      </c>
      <c r="H45" s="412" t="s">
        <v>9</v>
      </c>
      <c r="I45" s="412" t="s">
        <v>80</v>
      </c>
      <c r="J45" s="423"/>
      <c r="K45" s="423"/>
      <c r="L45" s="417" t="s">
        <v>73</v>
      </c>
    </row>
    <row r="46" spans="1:24" s="55" customFormat="1" ht="15">
      <c r="A46" s="160"/>
      <c r="B46" s="161"/>
      <c r="C46" s="388" t="s">
        <v>19</v>
      </c>
      <c r="D46" s="380"/>
      <c r="E46" s="380"/>
      <c r="F46" s="248"/>
      <c r="G46" s="157"/>
      <c r="H46" s="158"/>
      <c r="I46" s="155"/>
      <c r="J46" s="248"/>
      <c r="K46" s="248"/>
      <c r="L46" s="25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55" customFormat="1" ht="15" customHeight="1">
      <c r="A47" s="122" t="s">
        <v>64</v>
      </c>
      <c r="B47" s="362"/>
      <c r="C47" s="394"/>
      <c r="D47" s="394"/>
      <c r="E47" s="395"/>
      <c r="F47" s="145"/>
      <c r="G47" s="145"/>
      <c r="H47" s="145"/>
      <c r="I47" s="145"/>
      <c r="J47" s="145"/>
      <c r="K47" s="145"/>
      <c r="L47" s="146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22"/>
      <c r="B48" s="362"/>
      <c r="C48" s="394"/>
      <c r="D48" s="394"/>
      <c r="E48" s="395"/>
      <c r="F48" s="145"/>
      <c r="G48" s="145"/>
      <c r="H48" s="145"/>
      <c r="I48" s="145"/>
      <c r="J48" s="145"/>
      <c r="K48" s="145"/>
      <c r="L48" s="14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5" customFormat="1" ht="15" customHeight="1">
      <c r="A49" s="80"/>
      <c r="B49" s="159" t="s">
        <v>41</v>
      </c>
      <c r="C49" s="240"/>
      <c r="D49" s="77"/>
      <c r="E49" s="77"/>
      <c r="F49" s="214"/>
      <c r="G49" s="214"/>
      <c r="H49" s="77"/>
      <c r="I49" s="77"/>
      <c r="J49" s="214"/>
      <c r="K49" s="148"/>
      <c r="L49" s="17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160"/>
      <c r="B50" s="154"/>
      <c r="C50" s="388" t="s">
        <v>20</v>
      </c>
      <c r="D50" s="380"/>
      <c r="E50" s="380"/>
      <c r="F50" s="248"/>
      <c r="G50" s="157"/>
      <c r="H50" s="158"/>
      <c r="I50" s="155"/>
      <c r="J50" s="248"/>
      <c r="K50" s="176"/>
      <c r="L50" s="20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22" t="s">
        <v>64</v>
      </c>
      <c r="B51" s="214"/>
      <c r="C51" s="396"/>
      <c r="D51" s="14"/>
      <c r="E51" s="14"/>
      <c r="F51" s="214"/>
      <c r="G51" s="86"/>
      <c r="H51" s="14"/>
      <c r="I51" s="88"/>
      <c r="J51" s="275"/>
      <c r="K51" s="214"/>
      <c r="L51" s="17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160"/>
      <c r="B52" s="161"/>
      <c r="C52" s="388" t="s">
        <v>21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12" s="427" customFormat="1" ht="15" customHeight="1">
      <c r="A53" s="416" t="s">
        <v>110</v>
      </c>
      <c r="B53" s="407"/>
      <c r="C53" s="426">
        <v>43648</v>
      </c>
      <c r="D53" s="426">
        <v>43650</v>
      </c>
      <c r="E53" s="426">
        <v>43652</v>
      </c>
      <c r="F53" s="411"/>
      <c r="G53" s="411">
        <v>56500000</v>
      </c>
      <c r="H53" s="412" t="s">
        <v>9</v>
      </c>
      <c r="I53" s="412" t="s">
        <v>115</v>
      </c>
      <c r="J53" s="423"/>
      <c r="K53" s="423"/>
      <c r="L53" s="417" t="s">
        <v>111</v>
      </c>
    </row>
    <row r="54" spans="1:24" s="55" customFormat="1" ht="15">
      <c r="A54" s="160"/>
      <c r="B54" s="161"/>
      <c r="C54" s="388" t="s">
        <v>58</v>
      </c>
      <c r="D54" s="380"/>
      <c r="E54" s="380"/>
      <c r="F54" s="248"/>
      <c r="G54" s="157"/>
      <c r="H54" s="158"/>
      <c r="I54" s="155"/>
      <c r="J54" s="248"/>
      <c r="K54" s="248"/>
      <c r="L54" s="25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5" customHeight="1">
      <c r="A55" s="122" t="s">
        <v>64</v>
      </c>
      <c r="B55" s="214"/>
      <c r="C55" s="396"/>
      <c r="D55" s="14"/>
      <c r="E55" s="14"/>
      <c r="F55" s="214"/>
      <c r="G55" s="86"/>
      <c r="H55" s="14"/>
      <c r="I55" s="88"/>
      <c r="J55" s="275"/>
      <c r="K55" s="214"/>
      <c r="L55" s="17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160"/>
      <c r="B56" s="161"/>
      <c r="C56" s="388" t="s">
        <v>22</v>
      </c>
      <c r="D56" s="380"/>
      <c r="E56" s="380"/>
      <c r="F56" s="248"/>
      <c r="G56" s="157"/>
      <c r="H56" s="158"/>
      <c r="I56" s="155"/>
      <c r="J56" s="248"/>
      <c r="K56" s="248"/>
      <c r="L56" s="25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12" s="419" customFormat="1" ht="15" customHeight="1">
      <c r="A57" s="122" t="s">
        <v>64</v>
      </c>
      <c r="C57" s="396"/>
      <c r="D57" s="14"/>
      <c r="E57" s="14"/>
      <c r="G57" s="86"/>
      <c r="H57" s="14"/>
      <c r="I57" s="88"/>
      <c r="J57" s="275"/>
      <c r="L57" s="179"/>
    </row>
    <row r="58" spans="1:24" ht="15" customHeight="1">
      <c r="A58" s="160"/>
      <c r="B58" s="161"/>
      <c r="C58" s="388" t="s">
        <v>51</v>
      </c>
      <c r="D58" s="380"/>
      <c r="E58" s="380"/>
      <c r="F58" s="248"/>
      <c r="G58" s="157"/>
      <c r="H58" s="158"/>
      <c r="I58" s="155"/>
      <c r="J58" s="248"/>
      <c r="K58" s="207"/>
      <c r="L58" s="18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5" customHeight="1">
      <c r="A59" s="122" t="s">
        <v>64</v>
      </c>
      <c r="B59" s="214"/>
      <c r="C59" s="389"/>
      <c r="D59" s="381"/>
      <c r="E59" s="381"/>
      <c r="F59" s="86"/>
      <c r="G59" s="86"/>
      <c r="H59" s="14"/>
      <c r="I59" s="88"/>
      <c r="J59" s="113"/>
      <c r="K59" s="208"/>
      <c r="L59" s="190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5" customHeight="1">
      <c r="A60" s="160"/>
      <c r="B60" s="161"/>
      <c r="C60" s="388" t="s">
        <v>35</v>
      </c>
      <c r="D60" s="380"/>
      <c r="E60" s="380"/>
      <c r="F60" s="248"/>
      <c r="G60" s="157"/>
      <c r="H60" s="158"/>
      <c r="I60" s="155"/>
      <c r="J60" s="248"/>
      <c r="K60" s="248"/>
      <c r="L60" s="18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13" s="55" customFormat="1" ht="15" customHeight="1">
      <c r="A61" s="122" t="s">
        <v>64</v>
      </c>
      <c r="B61" s="214"/>
      <c r="C61" s="389"/>
      <c r="D61" s="381"/>
      <c r="E61" s="381"/>
      <c r="F61" s="86"/>
      <c r="G61" s="86"/>
      <c r="H61" s="14"/>
      <c r="I61" s="88"/>
      <c r="J61" s="113"/>
      <c r="K61" s="283"/>
      <c r="L61" s="213"/>
      <c r="M61" s="143"/>
    </row>
    <row r="62" spans="1:24" s="55" customFormat="1" ht="15" customHeight="1">
      <c r="A62" s="160"/>
      <c r="B62" s="161"/>
      <c r="C62" s="388" t="s">
        <v>76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13" s="378" customFormat="1" ht="15" customHeight="1">
      <c r="A63" s="135" t="s">
        <v>64</v>
      </c>
      <c r="B63" s="217"/>
      <c r="C63" s="397"/>
      <c r="D63" s="381"/>
      <c r="E63" s="381"/>
      <c r="F63" s="276"/>
      <c r="H63" s="14"/>
      <c r="I63" s="275"/>
      <c r="J63" s="217"/>
      <c r="K63" s="217"/>
      <c r="L63" s="99"/>
      <c r="M63" s="257"/>
    </row>
    <row r="64" spans="1:24" ht="15" customHeight="1">
      <c r="A64" s="160"/>
      <c r="B64" s="161"/>
      <c r="C64" s="388" t="s">
        <v>36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5" customHeight="1">
      <c r="A65" s="122" t="s">
        <v>64</v>
      </c>
      <c r="B65" s="15"/>
      <c r="C65" s="14"/>
      <c r="D65" s="398"/>
      <c r="E65" s="14"/>
      <c r="F65" s="86"/>
      <c r="G65" s="18"/>
      <c r="H65" s="14"/>
      <c r="I65" s="14"/>
      <c r="J65" s="214"/>
      <c r="K65" s="214"/>
      <c r="L65" s="10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60"/>
      <c r="B66" s="161"/>
      <c r="C66" s="388" t="s">
        <v>37</v>
      </c>
      <c r="D66" s="380"/>
      <c r="E66" s="380"/>
      <c r="F66" s="248"/>
      <c r="G66" s="157"/>
      <c r="H66" s="158"/>
      <c r="I66" s="155"/>
      <c r="J66" s="248"/>
      <c r="K66" s="248"/>
      <c r="L66" s="25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22" t="s">
        <v>64</v>
      </c>
      <c r="B67" s="214"/>
      <c r="C67" s="77"/>
      <c r="D67" s="77"/>
      <c r="E67" s="392"/>
      <c r="F67" s="214"/>
      <c r="G67" s="214"/>
      <c r="H67" s="214"/>
      <c r="I67" s="214"/>
      <c r="J67" s="214"/>
      <c r="K67" s="214"/>
      <c r="L67" s="11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 customHeight="1">
      <c r="A68" s="160"/>
      <c r="B68" s="161"/>
      <c r="C68" s="388" t="s">
        <v>38</v>
      </c>
      <c r="D68" s="380"/>
      <c r="E68" s="380"/>
      <c r="F68" s="248"/>
      <c r="G68" s="157"/>
      <c r="H68" s="158"/>
      <c r="I68" s="155"/>
      <c r="J68" s="248"/>
      <c r="K68" s="248"/>
      <c r="L68" s="25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 customHeight="1">
      <c r="A69" s="122" t="s">
        <v>64</v>
      </c>
      <c r="B69" s="214"/>
      <c r="C69" s="77"/>
      <c r="D69" s="77"/>
      <c r="E69" s="392"/>
      <c r="F69" s="214"/>
      <c r="G69" s="214"/>
      <c r="H69" s="214"/>
      <c r="I69" s="214"/>
      <c r="J69" s="214"/>
      <c r="K69" s="214"/>
      <c r="L69" s="94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5" customHeight="1">
      <c r="A70" s="160"/>
      <c r="B70" s="161"/>
      <c r="C70" s="388" t="s">
        <v>23</v>
      </c>
      <c r="D70" s="380"/>
      <c r="E70" s="380"/>
      <c r="F70" s="248"/>
      <c r="G70" s="157"/>
      <c r="H70" s="158"/>
      <c r="I70" s="155"/>
      <c r="J70" s="248"/>
      <c r="K70" s="248"/>
      <c r="L70" s="25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12" s="419" customFormat="1" ht="15" customHeight="1">
      <c r="A71" s="122" t="s">
        <v>64</v>
      </c>
      <c r="C71" s="396"/>
      <c r="D71" s="14"/>
      <c r="E71" s="14"/>
      <c r="G71" s="86"/>
      <c r="H71" s="14"/>
      <c r="I71" s="88"/>
      <c r="J71" s="275"/>
      <c r="L71" s="422"/>
    </row>
    <row r="72" spans="1:24" ht="15" customHeight="1">
      <c r="A72" s="147"/>
      <c r="B72" s="107"/>
      <c r="C72" s="399"/>
      <c r="D72" s="399"/>
      <c r="E72" s="399"/>
      <c r="F72" s="205"/>
      <c r="G72" s="107"/>
      <c r="H72" s="107"/>
      <c r="I72" s="107"/>
      <c r="J72" s="107"/>
      <c r="K72" s="184"/>
      <c r="L72" s="185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3:24" ht="15" customHeight="1"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3:24" ht="15" customHeight="1"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3:24" ht="15" customHeight="1"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3:24" ht="15" customHeight="1"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3:24" ht="15" customHeight="1"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3:24" ht="15" customHeight="1">
      <c r="C78"/>
      <c r="D78"/>
      <c r="E78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3:24" ht="15" customHeight="1">
      <c r="C79"/>
      <c r="D79"/>
      <c r="E7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3:24" ht="15" customHeight="1">
      <c r="C80"/>
      <c r="D80"/>
      <c r="E80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3:24" ht="15" customHeight="1">
      <c r="C81"/>
      <c r="D81"/>
      <c r="E8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3:24" ht="15" customHeight="1">
      <c r="C82"/>
      <c r="D82"/>
      <c r="E82"/>
      <c r="L8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3:24" ht="15" customHeight="1">
      <c r="C83"/>
      <c r="D83"/>
      <c r="E83"/>
      <c r="L83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3:24" ht="15" customHeight="1">
      <c r="C84"/>
      <c r="D84"/>
      <c r="E84"/>
      <c r="L8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3:24" ht="15" customHeight="1">
      <c r="C85"/>
      <c r="D85"/>
      <c r="E85"/>
      <c r="L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3:24" ht="15" customHeight="1">
      <c r="C86"/>
      <c r="D86"/>
      <c r="E86"/>
      <c r="L8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3:24" ht="15" customHeight="1">
      <c r="C87"/>
      <c r="D87"/>
      <c r="E87"/>
      <c r="L8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3:24" ht="15" customHeight="1">
      <c r="C88"/>
      <c r="D88"/>
      <c r="E88"/>
      <c r="L8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3:24" ht="15" customHeight="1">
      <c r="C89"/>
      <c r="D89"/>
      <c r="E89"/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3:24" ht="15" customHeight="1">
      <c r="C90"/>
      <c r="D90"/>
      <c r="E90"/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3:24" ht="15" customHeight="1">
      <c r="C91"/>
      <c r="D91"/>
      <c r="E91"/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3:24" ht="15" customHeight="1">
      <c r="C92"/>
      <c r="D92"/>
      <c r="E92"/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3:24" ht="15" customHeight="1">
      <c r="C93"/>
      <c r="D93"/>
      <c r="E93"/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3:24" ht="15" customHeight="1">
      <c r="C94"/>
      <c r="D94"/>
      <c r="E94"/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3:24" ht="15" customHeight="1">
      <c r="C95"/>
      <c r="D95"/>
      <c r="E95"/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3:24" ht="15" customHeight="1">
      <c r="C96"/>
      <c r="D96"/>
      <c r="E96"/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3:24" ht="15" customHeight="1">
      <c r="C97"/>
      <c r="D97"/>
      <c r="E97"/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3:24" ht="15" customHeight="1">
      <c r="C98"/>
      <c r="D98"/>
      <c r="E98"/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3:24" ht="15" customHeight="1">
      <c r="C99"/>
      <c r="D99"/>
      <c r="E99"/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3:24" ht="15" customHeight="1">
      <c r="C100"/>
      <c r="D100"/>
      <c r="E100"/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3:24" ht="15" customHeight="1">
      <c r="C101"/>
      <c r="D101"/>
      <c r="E101"/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3:24" ht="15" customHeight="1">
      <c r="C102"/>
      <c r="D102"/>
      <c r="E102"/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3:24" ht="15" customHeight="1">
      <c r="C103"/>
      <c r="D103"/>
      <c r="E103"/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3:24" ht="15" customHeight="1">
      <c r="C104"/>
      <c r="D104"/>
      <c r="E104"/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3:24" ht="15" customHeight="1">
      <c r="C105"/>
      <c r="D105"/>
      <c r="E105"/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3:24" ht="15" customHeight="1">
      <c r="C106"/>
      <c r="D106"/>
      <c r="E106"/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3:24" ht="15" customHeight="1">
      <c r="C107"/>
      <c r="D107"/>
      <c r="E107"/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3:24" ht="15" customHeight="1">
      <c r="C108"/>
      <c r="D108"/>
      <c r="E108"/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12" ht="15" customHeight="1">
      <c r="C161"/>
      <c r="D161"/>
      <c r="E161"/>
      <c r="L161"/>
    </row>
    <row r="162" spans="3:12" ht="15" customHeight="1">
      <c r="C162"/>
      <c r="D162"/>
      <c r="E162"/>
      <c r="L16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4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2019-07-10T21:55:47Z</dcterms:modified>
  <cp:category/>
  <cp:version/>
  <cp:contentType/>
  <cp:contentStatus/>
</cp:coreProperties>
</file>