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80" windowHeight="6225" activeTab="0"/>
  </bookViews>
  <sheets>
    <sheet name="Recap JANUARY 2019" sheetId="1" r:id="rId1"/>
  </sheets>
  <definedNames>
    <definedName name="_xlfn.DAYS" hidden="1">#NAME?</definedName>
    <definedName name="_xlnm.Print_Area" localSheetId="0">'Recap JANUARY 2019'!$A$1:$L$250</definedName>
  </definedNames>
  <calcPr fullCalcOnLoad="1"/>
</workbook>
</file>

<file path=xl/sharedStrings.xml><?xml version="1.0" encoding="utf-8"?>
<sst xmlns="http://schemas.openxmlformats.org/spreadsheetml/2006/main" count="404" uniqueCount="157">
  <si>
    <t>BAGGED</t>
  </si>
  <si>
    <t>BULK</t>
  </si>
  <si>
    <t>TYPE</t>
  </si>
  <si>
    <t>BOUND TO</t>
  </si>
  <si>
    <t>BUYERS</t>
  </si>
  <si>
    <t>SANTOS</t>
  </si>
  <si>
    <t>Soceppar Terminal / Shed 201</t>
  </si>
  <si>
    <t>Pasa Terminal / Shed 204</t>
  </si>
  <si>
    <t>Commercial Berth / Shed 205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</si>
  <si>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</si>
  <si>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</si>
  <si>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</si>
  <si>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</si>
  <si>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</si>
  <si>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</si>
  <si>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 xml:space="preserve">    TONNAGE</t>
  </si>
  <si>
    <t>SUGAR MILLS</t>
  </si>
  <si>
    <t xml:space="preserve">Copersucar Terminal/TAC </t>
  </si>
  <si>
    <t>Commercial Berth / Shed 208</t>
  </si>
  <si>
    <t>PARANAGUA</t>
  </si>
  <si>
    <t>RUMO Terminal</t>
  </si>
  <si>
    <t>GRAN TOTAL</t>
  </si>
  <si>
    <t>Noble Terminal/ Shed 12A</t>
  </si>
  <si>
    <t>Ponta do Felix Terminal / Antonina</t>
  </si>
  <si>
    <t>VITORIA</t>
  </si>
  <si>
    <t>VHP-VVHP</t>
  </si>
  <si>
    <t>REFINED A45</t>
  </si>
  <si>
    <t>MACEIO</t>
  </si>
  <si>
    <t>SUAPE</t>
  </si>
  <si>
    <t>RECIFE</t>
  </si>
  <si>
    <t>Commercial Berth / Shed 202</t>
  </si>
  <si>
    <t>Ter. Açucareiro</t>
  </si>
  <si>
    <t>WTNG TIME</t>
  </si>
  <si>
    <t>days</t>
  </si>
  <si>
    <t>Comercial Berth</t>
  </si>
  <si>
    <t>Commercial Berth</t>
  </si>
  <si>
    <t>Williams Brazil</t>
  </si>
  <si>
    <t>VHP</t>
  </si>
  <si>
    <t>CRYSTAL B150</t>
  </si>
  <si>
    <t>NIL</t>
  </si>
  <si>
    <t>TEAG</t>
  </si>
  <si>
    <t>Page 1</t>
  </si>
  <si>
    <t>ALVEAN</t>
  </si>
  <si>
    <t>SUGAR TYPE</t>
  </si>
  <si>
    <t>QTY SUGAR CARGO PER MONTH</t>
  </si>
  <si>
    <t>Page 3</t>
  </si>
  <si>
    <t>Page 2</t>
  </si>
  <si>
    <t>Bunge Terminal / Shed 206</t>
  </si>
  <si>
    <t>Page 5</t>
  </si>
  <si>
    <t>TIPLAM Terminal</t>
  </si>
  <si>
    <t>Commercial Berth / Shed 215, 216</t>
  </si>
  <si>
    <t>Page 4</t>
  </si>
  <si>
    <t>© 2019 Williams Servicos Maritimos Ltda, Brazil</t>
  </si>
  <si>
    <t>JANUARY 2019</t>
  </si>
  <si>
    <t>PAZ NAVIGATOR</t>
  </si>
  <si>
    <t>EUA</t>
  </si>
  <si>
    <t>SUCRO</t>
  </si>
  <si>
    <t>OLHO D'AGUA</t>
  </si>
  <si>
    <t>USA</t>
  </si>
  <si>
    <t>CAMILA</t>
  </si>
  <si>
    <t>C/P</t>
  </si>
  <si>
    <t>ED&amp;FMAN</t>
  </si>
  <si>
    <t>TRITON SWALLOW</t>
  </si>
  <si>
    <t>NOLIS</t>
  </si>
  <si>
    <t>CEPHEUS 1ST</t>
  </si>
  <si>
    <t>RAS GHUMAYS-I</t>
  </si>
  <si>
    <t>WILMAR</t>
  </si>
  <si>
    <t>ALTO ALEGRE</t>
  </si>
  <si>
    <t>GLENCANE BIOENERGIA</t>
  </si>
  <si>
    <t>NOVA UNIALCO</t>
  </si>
  <si>
    <t>DAMATA</t>
  </si>
  <si>
    <t>ADECOAGRO</t>
  </si>
  <si>
    <t>MONTE VERDE</t>
  </si>
  <si>
    <t>BEJAIA</t>
  </si>
  <si>
    <t>ATVOS</t>
  </si>
  <si>
    <t>COOPERSUCAR</t>
  </si>
  <si>
    <t>CEPHEUS 2ND</t>
  </si>
  <si>
    <t>ELEOUSSA</t>
  </si>
  <si>
    <t>LAGOS, NIGERIA</t>
  </si>
  <si>
    <t>NOM UK</t>
  </si>
  <si>
    <t>VENUS SKY</t>
  </si>
  <si>
    <t>CHITTAGONG, BANGLADESH</t>
  </si>
  <si>
    <t>SKYFALL</t>
  </si>
  <si>
    <t>UMM QSAR, IRAQ</t>
  </si>
  <si>
    <t>STELIOS B</t>
  </si>
  <si>
    <t>MIDSTAR</t>
  </si>
  <si>
    <t>DARYA RAMA</t>
  </si>
  <si>
    <t>CHIOS LEGACY</t>
  </si>
  <si>
    <t>NOVOROSSIYSK, RUSSIA</t>
  </si>
  <si>
    <t>SUCDEN</t>
  </si>
  <si>
    <t>RISING FALCON</t>
  </si>
  <si>
    <t>CRESSIDA</t>
  </si>
  <si>
    <t>ARIETTA A</t>
  </si>
  <si>
    <t>CHITTAGONG. BANGLADESH</t>
  </si>
  <si>
    <t>SPAR HYDRA</t>
  </si>
  <si>
    <t>GLOBAL UNITY</t>
  </si>
  <si>
    <t>DORA OLDENDORFF</t>
  </si>
  <si>
    <t>L.DREYFUS</t>
  </si>
  <si>
    <t>S-BRONCO</t>
  </si>
  <si>
    <t>AMAPOLA</t>
  </si>
  <si>
    <t>SFL HUMBER</t>
  </si>
  <si>
    <t>OCEANLOVE</t>
  </si>
  <si>
    <t>BEJAIA, ALGERIA</t>
  </si>
  <si>
    <t>GRAND CONCORD</t>
  </si>
  <si>
    <t>L. DREYFUS</t>
  </si>
  <si>
    <t>CIELO DI ANGRA</t>
  </si>
  <si>
    <t>SERRA GRANDE</t>
  </si>
  <si>
    <t>DACALDA</t>
  </si>
  <si>
    <t>COPERSUCAR</t>
  </si>
  <si>
    <t>TEREOS</t>
  </si>
  <si>
    <t>CORURIPE</t>
  </si>
  <si>
    <t>SÃO MARTINHO</t>
  </si>
  <si>
    <t>TROPICAL</t>
  </si>
  <si>
    <t>BATATAIS</t>
  </si>
  <si>
    <t>GUAIRA</t>
  </si>
  <si>
    <t>TONON</t>
  </si>
  <si>
    <t>VALE DO SAPUCAI</t>
  </si>
  <si>
    <t>ITUMBIARA</t>
  </si>
  <si>
    <t>ITUITABA</t>
  </si>
  <si>
    <t>ESTER</t>
  </si>
  <si>
    <t>ITAJOBI</t>
  </si>
  <si>
    <t>COOPERATIVA</t>
  </si>
  <si>
    <t>VERTENTE</t>
  </si>
  <si>
    <t>VALE DO TIJUCO</t>
  </si>
  <si>
    <t>ENERFO</t>
  </si>
  <si>
    <t>NARDINI</t>
  </si>
  <si>
    <t>DECALDA</t>
  </si>
  <si>
    <t>COFCO</t>
  </si>
  <si>
    <t>BRANCO PERES</t>
  </si>
  <si>
    <t>RAIZEN S/A</t>
  </si>
  <si>
    <t>CLEALCO</t>
  </si>
  <si>
    <t>DA MATA</t>
  </si>
  <si>
    <t>DELLA COLLETA</t>
  </si>
  <si>
    <t>DIANA</t>
  </si>
  <si>
    <t>BIOSEV</t>
  </si>
  <si>
    <t>SANTA ISABEL</t>
  </si>
  <si>
    <t>TIETE</t>
  </si>
  <si>
    <t>CZARNIKOW</t>
  </si>
  <si>
    <t>BIOSEV BIONERGIA</t>
  </si>
  <si>
    <t>USINA SANTA ISABEL</t>
  </si>
  <si>
    <t>BIOSEV S.A.</t>
  </si>
  <si>
    <t>RAIZEN</t>
  </si>
  <si>
    <t>ED &amp; F MAN</t>
  </si>
  <si>
    <t>DREYFUS</t>
  </si>
  <si>
    <t>SÃO DOMINGOS</t>
  </si>
  <si>
    <t>COPLASA</t>
  </si>
  <si>
    <t>BUNGE</t>
  </si>
  <si>
    <t>DELTA</t>
  </si>
  <si>
    <t>OSWALDO RIBEIRO</t>
  </si>
  <si>
    <t>SANTA JULIANA</t>
  </si>
  <si>
    <t>ITAPAGIPE</t>
  </si>
  <si>
    <t>FRUTAL</t>
  </si>
  <si>
    <t>SANTO ANGELO</t>
  </si>
  <si>
    <t>ITUIUTABA</t>
  </si>
  <si>
    <t>BIOENERGIA</t>
  </si>
  <si>
    <t>WILLIAMS BRAZIL RECAPITULATION OF SUGAR SHIPMENTS DURING JANUARY 2019</t>
  </si>
  <si>
    <t>RECAPITULATION OF SUGAR edition JANUARY 2019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</si>
</sst>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dd\.mm"/>
    <numFmt numFmtId="188" formatCode="[$-416]dddd\,\ d&quot; de &quot;mmmm&quot; de &quot;yyyy"/>
    <numFmt numFmtId="189" formatCode="00000"/>
    <numFmt numFmtId="190" formatCode="mmm/yyyy"/>
    <numFmt numFmtId="191" formatCode="0.000"/>
    <numFmt numFmtId="192" formatCode="0.0"/>
    <numFmt numFmtId="193" formatCode="#,##0.0000"/>
    <numFmt numFmtId="194" formatCode="&quot;TOTAL: &quot;_(* #,##0_);_(* \(#,##0\);_(* &quot;-&quot;_);_(@_)"/>
    <numFmt numFmtId="195" formatCode="#,##0.00000"/>
    <numFmt numFmtId="196" formatCode="_(* #,##0.000_);_(* \(#,##0.000\);_(* &quot;-&quot;??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36"/>
      <color indexed="12"/>
      <name val="Impact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9"/>
      <color indexed="12"/>
      <name val="Arial"/>
      <family val="2"/>
    </font>
    <font>
      <b/>
      <i/>
      <u val="single"/>
      <sz val="8"/>
      <color indexed="12"/>
      <name val="Arial"/>
      <family val="2"/>
    </font>
    <font>
      <i/>
      <u val="single"/>
      <sz val="8"/>
      <color indexed="12"/>
      <name val="Arial"/>
      <family val="2"/>
    </font>
    <font>
      <b/>
      <i/>
      <u val="single"/>
      <sz val="9"/>
      <color indexed="12"/>
      <name val="Arial"/>
      <family val="2"/>
    </font>
    <font>
      <b/>
      <sz val="8"/>
      <color indexed="4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i/>
      <sz val="8"/>
      <color indexed="10"/>
      <name val="Arial"/>
      <family val="2"/>
    </font>
    <font>
      <sz val="11"/>
      <name val="Calibri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A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>
        <color rgb="FF3399FF"/>
      </left>
      <right style="hair">
        <color rgb="FF3399FF"/>
      </right>
      <top style="hair">
        <color rgb="FF3399FF"/>
      </top>
      <bottom>
        <color indexed="63"/>
      </bottom>
    </border>
    <border>
      <left style="thin"/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>
        <color indexed="63"/>
      </right>
      <top>
        <color indexed="63"/>
      </top>
      <bottom style="hair">
        <color rgb="FF3399FF"/>
      </bottom>
    </border>
    <border>
      <left>
        <color indexed="63"/>
      </left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83">
    <xf numFmtId="0" fontId="0" fillId="0" borderId="0" xfId="0" applyFont="1" applyAlignment="1">
      <alignment/>
    </xf>
    <xf numFmtId="22" fontId="3" fillId="0" borderId="10" xfId="54" applyNumberFormat="1" applyFont="1" applyFill="1" applyBorder="1">
      <alignment/>
      <protection/>
    </xf>
    <xf numFmtId="0" fontId="2" fillId="0" borderId="11" xfId="54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22" fontId="3" fillId="0" borderId="13" xfId="54" applyNumberFormat="1" applyFont="1" applyFill="1" applyBorder="1" applyAlignment="1">
      <alignment horizontal="center"/>
      <protection/>
    </xf>
    <xf numFmtId="0" fontId="2" fillId="0" borderId="0" xfId="54" applyFont="1" applyFill="1" applyBorder="1">
      <alignment/>
      <protection/>
    </xf>
    <xf numFmtId="0" fontId="2" fillId="0" borderId="13" xfId="54" applyFont="1" applyFill="1" applyBorder="1">
      <alignment/>
      <protection/>
    </xf>
    <xf numFmtId="0" fontId="2" fillId="0" borderId="0" xfId="54" applyFont="1" applyFill="1" applyBorder="1" applyAlignment="1">
      <alignment horizontal="right"/>
      <protection/>
    </xf>
    <xf numFmtId="0" fontId="2" fillId="0" borderId="0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right"/>
      <protection/>
    </xf>
    <xf numFmtId="3" fontId="7" fillId="0" borderId="0" xfId="54" applyNumberFormat="1" applyFont="1" applyFill="1" applyBorder="1" applyAlignment="1">
      <alignment horizontal="right"/>
      <protection/>
    </xf>
    <xf numFmtId="0" fontId="2" fillId="0" borderId="14" xfId="54" applyFont="1" applyFill="1" applyBorder="1" applyAlignment="1">
      <alignment horizontal="center"/>
      <protection/>
    </xf>
    <xf numFmtId="0" fontId="8" fillId="8" borderId="15" xfId="54" applyFont="1" applyFill="1" applyBorder="1" applyAlignment="1">
      <alignment horizontal="center"/>
      <protection/>
    </xf>
    <xf numFmtId="3" fontId="8" fillId="8" borderId="15" xfId="54" applyNumberFormat="1" applyFont="1" applyFill="1" applyBorder="1" applyAlignment="1">
      <alignment horizontal="center"/>
      <protection/>
    </xf>
    <xf numFmtId="0" fontId="8" fillId="8" borderId="16" xfId="54" applyFont="1" applyFill="1" applyBorder="1" applyAlignment="1">
      <alignment horizontal="center"/>
      <protection/>
    </xf>
    <xf numFmtId="0" fontId="8" fillId="8" borderId="17" xfId="54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9" fillId="33" borderId="19" xfId="53" applyFont="1" applyFill="1" applyBorder="1" applyAlignment="1">
      <alignment horizontal="center"/>
      <protection/>
    </xf>
    <xf numFmtId="0" fontId="6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left"/>
    </xf>
    <xf numFmtId="0" fontId="10" fillId="33" borderId="21" xfId="53" applyFont="1" applyFill="1" applyBorder="1" applyAlignment="1">
      <alignment horizontal="left"/>
      <protection/>
    </xf>
    <xf numFmtId="0" fontId="11" fillId="33" borderId="22" xfId="53" applyFont="1" applyFill="1" applyBorder="1">
      <alignment/>
      <protection/>
    </xf>
    <xf numFmtId="0" fontId="66" fillId="33" borderId="22" xfId="0" applyFont="1" applyFill="1" applyBorder="1" applyAlignment="1">
      <alignment/>
    </xf>
    <xf numFmtId="0" fontId="11" fillId="33" borderId="22" xfId="53" applyFont="1" applyFill="1" applyBorder="1" applyAlignment="1">
      <alignment horizontal="right"/>
      <protection/>
    </xf>
    <xf numFmtId="1" fontId="11" fillId="33" borderId="22" xfId="53" applyNumberFormat="1" applyFont="1" applyFill="1" applyBorder="1" applyAlignment="1">
      <alignment horizontal="right"/>
      <protection/>
    </xf>
    <xf numFmtId="0" fontId="68" fillId="33" borderId="23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7" fontId="7" fillId="0" borderId="0" xfId="54" applyNumberFormat="1" applyFont="1" applyFill="1" applyBorder="1" applyAlignment="1">
      <alignment horizontal="left"/>
      <protection/>
    </xf>
    <xf numFmtId="187" fontId="7" fillId="0" borderId="0" xfId="53" applyNumberFormat="1" applyFont="1" applyFill="1" applyBorder="1" applyAlignment="1">
      <alignment horizontal="left"/>
      <protection/>
    </xf>
    <xf numFmtId="3" fontId="69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3" fontId="69" fillId="0" borderId="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0" fillId="33" borderId="22" xfId="53" applyFont="1" applyFill="1" applyBorder="1" applyAlignment="1">
      <alignment horizontal="left"/>
      <protection/>
    </xf>
    <xf numFmtId="0" fontId="7" fillId="33" borderId="23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69" fillId="0" borderId="0" xfId="0" applyFont="1" applyFill="1" applyBorder="1" applyAlignment="1">
      <alignment horizontal="center"/>
    </xf>
    <xf numFmtId="0" fontId="69" fillId="0" borderId="13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87" fontId="7" fillId="0" borderId="0" xfId="0" applyNumberFormat="1" applyFont="1" applyFill="1" applyBorder="1" applyAlignment="1">
      <alignment horizontal="left"/>
    </xf>
    <xf numFmtId="3" fontId="70" fillId="0" borderId="0" xfId="0" applyNumberFormat="1" applyFont="1" applyFill="1" applyBorder="1" applyAlignment="1">
      <alignment horizontal="right"/>
    </xf>
    <xf numFmtId="0" fontId="70" fillId="0" borderId="0" xfId="0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/>
    </xf>
    <xf numFmtId="0" fontId="7" fillId="0" borderId="0" xfId="53" applyFont="1" applyFill="1" applyBorder="1" applyAlignment="1">
      <alignment horizontal="center" vertical="center"/>
      <protection/>
    </xf>
    <xf numFmtId="0" fontId="7" fillId="0" borderId="24" xfId="0" applyFont="1" applyFill="1" applyBorder="1" applyAlignment="1">
      <alignment horizontal="center"/>
    </xf>
    <xf numFmtId="18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53" applyNumberFormat="1" applyFont="1" applyFill="1" applyBorder="1" applyAlignment="1">
      <alignment horizontal="right"/>
      <protection/>
    </xf>
    <xf numFmtId="0" fontId="69" fillId="34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187" fontId="7" fillId="0" borderId="0" xfId="0" applyNumberFormat="1" applyFont="1" applyBorder="1" applyAlignment="1">
      <alignment horizontal="left"/>
    </xf>
    <xf numFmtId="16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1" fillId="0" borderId="25" xfId="0" applyFont="1" applyFill="1" applyBorder="1" applyAlignment="1">
      <alignment/>
    </xf>
    <xf numFmtId="0" fontId="14" fillId="0" borderId="26" xfId="0" applyFont="1" applyFill="1" applyBorder="1" applyAlignment="1">
      <alignment horizontal="left"/>
    </xf>
    <xf numFmtId="187" fontId="7" fillId="0" borderId="26" xfId="0" applyNumberFormat="1" applyFont="1" applyBorder="1" applyAlignment="1">
      <alignment horizontal="left"/>
    </xf>
    <xf numFmtId="16" fontId="7" fillId="0" borderId="26" xfId="0" applyNumberFormat="1" applyFont="1" applyBorder="1" applyAlignment="1">
      <alignment horizontal="left"/>
    </xf>
    <xf numFmtId="3" fontId="70" fillId="0" borderId="26" xfId="0" applyNumberFormat="1" applyFont="1" applyFill="1" applyBorder="1" applyAlignment="1">
      <alignment horizontal="right"/>
    </xf>
    <xf numFmtId="0" fontId="70" fillId="0" borderId="26" xfId="0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/>
    </xf>
    <xf numFmtId="0" fontId="71" fillId="0" borderId="27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4" fillId="0" borderId="11" xfId="0" applyFont="1" applyFill="1" applyBorder="1" applyAlignment="1">
      <alignment horizontal="left"/>
    </xf>
    <xf numFmtId="187" fontId="7" fillId="0" borderId="11" xfId="0" applyNumberFormat="1" applyFont="1" applyBorder="1" applyAlignment="1">
      <alignment horizontal="left"/>
    </xf>
    <xf numFmtId="187" fontId="15" fillId="0" borderId="11" xfId="0" applyNumberFormat="1" applyFont="1" applyFill="1" applyBorder="1" applyAlignment="1">
      <alignment horizontal="left"/>
    </xf>
    <xf numFmtId="3" fontId="70" fillId="0" borderId="11" xfId="0" applyNumberFormat="1" applyFont="1" applyFill="1" applyBorder="1" applyAlignment="1">
      <alignment horizontal="right"/>
    </xf>
    <xf numFmtId="0" fontId="70" fillId="0" borderId="11" xfId="0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69" fillId="34" borderId="26" xfId="0" applyFont="1" applyFill="1" applyBorder="1" applyAlignment="1">
      <alignment/>
    </xf>
    <xf numFmtId="3" fontId="7" fillId="0" borderId="26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16" fontId="0" fillId="0" borderId="0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69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center"/>
    </xf>
    <xf numFmtId="187" fontId="7" fillId="0" borderId="0" xfId="53" applyNumberFormat="1" applyFont="1" applyFill="1" applyBorder="1" applyAlignment="1">
      <alignment horizontal="left" vertical="center"/>
      <protection/>
    </xf>
    <xf numFmtId="3" fontId="7" fillId="0" borderId="0" xfId="53" applyNumberFormat="1" applyFont="1" applyFill="1" applyBorder="1" applyAlignment="1">
      <alignment horizontal="right" vertical="center"/>
      <protection/>
    </xf>
    <xf numFmtId="3" fontId="69" fillId="0" borderId="0" xfId="0" applyNumberFormat="1" applyFont="1" applyFill="1" applyBorder="1" applyAlignment="1">
      <alignment/>
    </xf>
    <xf numFmtId="0" fontId="69" fillId="0" borderId="0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center"/>
      <protection/>
    </xf>
    <xf numFmtId="0" fontId="8" fillId="35" borderId="28" xfId="0" applyFont="1" applyFill="1" applyBorder="1" applyAlignment="1">
      <alignment horizontal="left"/>
    </xf>
    <xf numFmtId="0" fontId="10" fillId="35" borderId="29" xfId="53" applyFont="1" applyFill="1" applyBorder="1" applyAlignment="1">
      <alignment horizontal="left"/>
      <protection/>
    </xf>
    <xf numFmtId="0" fontId="11" fillId="35" borderId="29" xfId="53" applyFont="1" applyFill="1" applyBorder="1">
      <alignment/>
      <protection/>
    </xf>
    <xf numFmtId="0" fontId="66" fillId="35" borderId="29" xfId="0" applyFont="1" applyFill="1" applyBorder="1" applyAlignment="1">
      <alignment/>
    </xf>
    <xf numFmtId="0" fontId="66" fillId="35" borderId="30" xfId="0" applyFont="1" applyFill="1" applyBorder="1" applyAlignment="1">
      <alignment/>
    </xf>
    <xf numFmtId="0" fontId="7" fillId="0" borderId="0" xfId="53" applyFont="1" applyFill="1" applyBorder="1" applyAlignment="1">
      <alignment horizontal="left"/>
      <protection/>
    </xf>
    <xf numFmtId="0" fontId="7" fillId="0" borderId="0" xfId="53" applyFont="1" applyFill="1" applyBorder="1" applyAlignment="1">
      <alignment/>
      <protection/>
    </xf>
    <xf numFmtId="16" fontId="7" fillId="0" borderId="0" xfId="53" applyNumberFormat="1" applyFont="1" applyFill="1" applyBorder="1" applyAlignment="1">
      <alignment/>
      <protection/>
    </xf>
    <xf numFmtId="3" fontId="72" fillId="0" borderId="0" xfId="0" applyNumberFormat="1" applyFont="1" applyFill="1" applyBorder="1" applyAlignment="1">
      <alignment horizontal="right"/>
    </xf>
    <xf numFmtId="0" fontId="7" fillId="0" borderId="0" xfId="54" applyFont="1" applyFill="1" applyBorder="1" applyAlignment="1">
      <alignment horizontal="center"/>
      <protection/>
    </xf>
    <xf numFmtId="3" fontId="7" fillId="0" borderId="0" xfId="54" applyNumberFormat="1" applyFont="1" applyFill="1" applyBorder="1" applyAlignment="1">
      <alignment horizontal="center"/>
      <protection/>
    </xf>
    <xf numFmtId="0" fontId="7" fillId="0" borderId="14" xfId="53" applyFont="1" applyFill="1" applyBorder="1" applyAlignment="1">
      <alignment horizontal="center"/>
      <protection/>
    </xf>
    <xf numFmtId="0" fontId="46" fillId="0" borderId="0" xfId="0" applyFont="1" applyFill="1" applyBorder="1" applyAlignment="1">
      <alignment/>
    </xf>
    <xf numFmtId="178" fontId="73" fillId="8" borderId="31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 horizontal="center"/>
    </xf>
    <xf numFmtId="3" fontId="73" fillId="8" borderId="32" xfId="0" applyNumberFormat="1" applyFont="1" applyFill="1" applyBorder="1" applyAlignment="1">
      <alignment horizontal="right"/>
    </xf>
    <xf numFmtId="0" fontId="74" fillId="8" borderId="32" xfId="53" applyFont="1" applyFill="1" applyBorder="1" applyAlignment="1">
      <alignment horizontal="center"/>
      <protection/>
    </xf>
    <xf numFmtId="3" fontId="74" fillId="8" borderId="32" xfId="53" applyNumberFormat="1" applyFont="1" applyFill="1" applyBorder="1" applyAlignment="1">
      <alignment horizontal="center"/>
      <protection/>
    </xf>
    <xf numFmtId="3" fontId="73" fillId="8" borderId="33" xfId="0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/>
    </xf>
    <xf numFmtId="20" fontId="7" fillId="0" borderId="26" xfId="49" applyNumberFormat="1" applyFont="1" applyFill="1" applyBorder="1" applyAlignment="1">
      <alignment horizontal="left"/>
    </xf>
    <xf numFmtId="0" fontId="7" fillId="0" borderId="26" xfId="49" applyFont="1" applyFill="1" applyBorder="1" applyAlignment="1">
      <alignment horizontal="left"/>
    </xf>
    <xf numFmtId="3" fontId="7" fillId="0" borderId="26" xfId="49" applyNumberFormat="1" applyFont="1" applyFill="1" applyBorder="1" applyAlignment="1">
      <alignment/>
    </xf>
    <xf numFmtId="3" fontId="7" fillId="0" borderId="26" xfId="49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69" fillId="0" borderId="14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17" fillId="18" borderId="12" xfId="0" applyFont="1" applyFill="1" applyBorder="1" applyAlignment="1">
      <alignment horizontal="centerContinuous"/>
    </xf>
    <xf numFmtId="3" fontId="18" fillId="34" borderId="14" xfId="0" applyNumberFormat="1" applyFont="1" applyFill="1" applyBorder="1" applyAlignment="1">
      <alignment horizontal="right"/>
    </xf>
    <xf numFmtId="3" fontId="17" fillId="18" borderId="27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" fontId="0" fillId="0" borderId="0" xfId="0" applyNumberFormat="1" applyFont="1" applyBorder="1" applyAlignment="1">
      <alignment/>
    </xf>
    <xf numFmtId="187" fontId="7" fillId="0" borderId="0" xfId="53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/>
    </xf>
    <xf numFmtId="0" fontId="66" fillId="33" borderId="2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54" applyFont="1" applyFill="1" applyBorder="1" applyAlignment="1">
      <alignment horizontal="center"/>
      <protection/>
    </xf>
    <xf numFmtId="0" fontId="8" fillId="0" borderId="26" xfId="54" applyFont="1" applyFill="1" applyBorder="1" applyAlignment="1">
      <alignment horizontal="center"/>
      <protection/>
    </xf>
    <xf numFmtId="0" fontId="8" fillId="0" borderId="11" xfId="54" applyFont="1" applyFill="1" applyBorder="1" applyAlignment="1">
      <alignment horizontal="center"/>
      <protection/>
    </xf>
    <xf numFmtId="0" fontId="11" fillId="33" borderId="22" xfId="53" applyFont="1" applyFill="1" applyBorder="1" applyAlignment="1">
      <alignment horizontal="center"/>
      <protection/>
    </xf>
    <xf numFmtId="0" fontId="69" fillId="34" borderId="26" xfId="0" applyFont="1" applyFill="1" applyBorder="1" applyAlignment="1">
      <alignment horizontal="center"/>
    </xf>
    <xf numFmtId="0" fontId="66" fillId="35" borderId="29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18" borderId="10" xfId="0" applyFont="1" applyFill="1" applyBorder="1" applyAlignment="1">
      <alignment horizontal="center"/>
    </xf>
    <xf numFmtId="0" fontId="18" fillId="34" borderId="13" xfId="0" applyFont="1" applyFill="1" applyBorder="1" applyAlignment="1">
      <alignment horizontal="center"/>
    </xf>
    <xf numFmtId="0" fontId="17" fillId="18" borderId="25" xfId="0" applyFont="1" applyFill="1" applyBorder="1" applyAlignment="1">
      <alignment horizontal="center"/>
    </xf>
    <xf numFmtId="3" fontId="18" fillId="34" borderId="13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5" fillId="0" borderId="0" xfId="54" applyFont="1" applyFill="1" applyBorder="1" applyAlignment="1">
      <alignment horizontal="center" vertical="center"/>
      <protection/>
    </xf>
    <xf numFmtId="0" fontId="5" fillId="0" borderId="14" xfId="54" applyFont="1" applyFill="1" applyBorder="1" applyAlignment="1">
      <alignment horizontal="center" vertical="center"/>
      <protection/>
    </xf>
    <xf numFmtId="17" fontId="5" fillId="0" borderId="0" xfId="54" applyNumberFormat="1" applyFont="1" applyFill="1" applyBorder="1" applyAlignment="1">
      <alignment horizontal="center"/>
      <protection/>
    </xf>
    <xf numFmtId="0" fontId="5" fillId="0" borderId="0" xfId="54" applyFont="1" applyFill="1" applyBorder="1" applyAlignment="1">
      <alignment horizontal="center"/>
      <protection/>
    </xf>
    <xf numFmtId="0" fontId="5" fillId="0" borderId="14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center"/>
      <protection/>
    </xf>
    <xf numFmtId="0" fontId="6" fillId="0" borderId="14" xfId="54" applyFont="1" applyFill="1" applyBorder="1" applyAlignment="1">
      <alignment horizont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4" fillId="0" borderId="14" xfId="54" applyFont="1" applyFill="1" applyBorder="1" applyAlignment="1">
      <alignment horizontal="center" vertical="center"/>
      <protection/>
    </xf>
    <xf numFmtId="0" fontId="8" fillId="8" borderId="34" xfId="54" applyFont="1" applyFill="1" applyBorder="1" applyAlignment="1">
      <alignment horizontal="center"/>
      <protection/>
    </xf>
    <xf numFmtId="0" fontId="8" fillId="8" borderId="35" xfId="54" applyFont="1" applyFill="1" applyBorder="1" applyAlignment="1">
      <alignment horizontal="center"/>
      <protection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11" xfId="51"/>
    <cellStyle name="Normal 12" xfId="52"/>
    <cellStyle name="Normal 2" xfId="53"/>
    <cellStyle name="Normal 3" xfId="54"/>
    <cellStyle name="Normal 3 2" xfId="55"/>
    <cellStyle name="Normal 3 3" xfId="56"/>
    <cellStyle name="Normal 4" xfId="57"/>
    <cellStyle name="Normal 4 2" xfId="58"/>
    <cellStyle name="Normal 5" xfId="59"/>
    <cellStyle name="Normal 6" xfId="60"/>
    <cellStyle name="Normal 7" xfId="61"/>
    <cellStyle name="Normal 8" xfId="62"/>
    <cellStyle name="Normal 9" xfId="63"/>
    <cellStyle name="Nota" xfId="64"/>
    <cellStyle name="Percent" xfId="65"/>
    <cellStyle name="Saída" xfId="66"/>
    <cellStyle name="Comma [0]" xfId="67"/>
    <cellStyle name="Separador de milhares 3" xfId="68"/>
    <cellStyle name="Separador de milhares 3 2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  <cellStyle name="Comma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9075"/>
          <c:w val="0.84575"/>
          <c:h val="0.81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0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'Recap JANUARY 2019'!$K$218:$K$222</c:f>
              <c:strCache/>
            </c:strRef>
          </c:cat>
          <c:val>
            <c:numRef>
              <c:f>'Recap JANUARY 2019'!$L$218:$L$222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2825"/>
          <c:w val="0.975"/>
          <c:h val="0.94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'Recap JANUARY 2019'!$K$232:$K$234</c:f>
              <c:strCache/>
            </c:strRef>
          </c:cat>
          <c:val>
            <c:numRef>
              <c:f>'Recap JANUARY 2019'!$L$232:$L$234</c:f>
              <c:numCache/>
            </c:numRef>
          </c:val>
          <c:shape val="cylinder"/>
        </c:ser>
        <c:shape val="cylinder"/>
        <c:axId val="2346990"/>
        <c:axId val="21122911"/>
      </c:bar3DChart>
      <c:catAx>
        <c:axId val="234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1122911"/>
        <c:crosses val="autoZero"/>
        <c:auto val="1"/>
        <c:lblOffset val="100"/>
        <c:tickLblSkip val="1"/>
        <c:noMultiLvlLbl val="0"/>
      </c:catAx>
      <c:valAx>
        <c:axId val="211229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4699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214</xdr:row>
      <xdr:rowOff>161925</xdr:rowOff>
    </xdr:from>
    <xdr:to>
      <xdr:col>9</xdr:col>
      <xdr:colOff>314325</xdr:colOff>
      <xdr:row>229</xdr:row>
      <xdr:rowOff>123825</xdr:rowOff>
    </xdr:to>
    <xdr:graphicFrame>
      <xdr:nvGraphicFramePr>
        <xdr:cNvPr id="1" name="Gráfico 2"/>
        <xdr:cNvGraphicFramePr/>
      </xdr:nvGraphicFramePr>
      <xdr:xfrm>
        <a:off x="609600" y="41786175"/>
        <a:ext cx="78009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230</xdr:row>
      <xdr:rowOff>38100</xdr:rowOff>
    </xdr:from>
    <xdr:to>
      <xdr:col>9</xdr:col>
      <xdr:colOff>333375</xdr:colOff>
      <xdr:row>247</xdr:row>
      <xdr:rowOff>142875</xdr:rowOff>
    </xdr:to>
    <xdr:graphicFrame>
      <xdr:nvGraphicFramePr>
        <xdr:cNvPr id="2" name="Gráfico 3"/>
        <xdr:cNvGraphicFramePr/>
      </xdr:nvGraphicFramePr>
      <xdr:xfrm>
        <a:off x="581025" y="44710350"/>
        <a:ext cx="784860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381000</xdr:colOff>
      <xdr:row>0</xdr:row>
      <xdr:rowOff>142875</xdr:rowOff>
    </xdr:from>
    <xdr:to>
      <xdr:col>1</xdr:col>
      <xdr:colOff>657225</xdr:colOff>
      <xdr:row>6</xdr:row>
      <xdr:rowOff>180975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142875"/>
          <a:ext cx="1247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0"/>
  <sheetViews>
    <sheetView showGridLines="0" tabSelected="1" zoomScale="90" zoomScaleNormal="90" zoomScaleSheetLayoutView="70" workbookViewId="0" topLeftCell="A26">
      <selection activeCell="B178" sqref="B178"/>
    </sheetView>
  </sheetViews>
  <sheetFormatPr defaultColWidth="12.8515625" defaultRowHeight="15"/>
  <cols>
    <col min="1" max="1" width="14.57421875" style="6" customWidth="1"/>
    <col min="2" max="2" width="12.8515625" style="6" customWidth="1"/>
    <col min="3" max="3" width="10.57421875" style="6" customWidth="1"/>
    <col min="4" max="4" width="11.140625" style="6" customWidth="1"/>
    <col min="5" max="5" width="9.140625" style="6" customWidth="1"/>
    <col min="6" max="6" width="12.421875" style="6" customWidth="1"/>
    <col min="7" max="7" width="14.140625" style="6" customWidth="1"/>
    <col min="8" max="8" width="11.8515625" style="6" bestFit="1" customWidth="1"/>
    <col min="9" max="9" width="24.7109375" style="6" customWidth="1"/>
    <col min="10" max="10" width="14.140625" style="150" bestFit="1" customWidth="1"/>
    <col min="11" max="11" width="25.00390625" style="151" bestFit="1" customWidth="1"/>
    <col min="12" max="12" width="18.421875" style="151" bestFit="1" customWidth="1"/>
    <col min="13" max="13" width="8.8515625" style="170" customWidth="1"/>
    <col min="14" max="16384" width="12.8515625" style="6" customWidth="1"/>
  </cols>
  <sheetData>
    <row r="1" spans="1:12" ht="15">
      <c r="A1" s="1"/>
      <c r="B1" s="2"/>
      <c r="C1" s="3"/>
      <c r="D1" s="3"/>
      <c r="E1" s="3"/>
      <c r="F1" s="3"/>
      <c r="G1" s="3"/>
      <c r="H1" s="3"/>
      <c r="I1" s="3"/>
      <c r="J1" s="4"/>
      <c r="K1" s="155"/>
      <c r="L1" s="5"/>
    </row>
    <row r="2" spans="1:12" ht="15">
      <c r="A2" s="7"/>
      <c r="B2" s="8"/>
      <c r="C2" s="179" t="s">
        <v>36</v>
      </c>
      <c r="D2" s="179"/>
      <c r="E2" s="179"/>
      <c r="F2" s="179"/>
      <c r="G2" s="179"/>
      <c r="H2" s="179"/>
      <c r="I2" s="179"/>
      <c r="J2" s="179"/>
      <c r="K2" s="179"/>
      <c r="L2" s="180"/>
    </row>
    <row r="3" spans="1:12" ht="15">
      <c r="A3" s="7"/>
      <c r="B3" s="8"/>
      <c r="C3" s="179"/>
      <c r="D3" s="179"/>
      <c r="E3" s="179"/>
      <c r="F3" s="179"/>
      <c r="G3" s="179"/>
      <c r="H3" s="179"/>
      <c r="I3" s="179"/>
      <c r="J3" s="179"/>
      <c r="K3" s="179"/>
      <c r="L3" s="180"/>
    </row>
    <row r="4" spans="1:12" ht="18">
      <c r="A4" s="9"/>
      <c r="B4" s="8"/>
      <c r="C4" s="172" t="s">
        <v>10</v>
      </c>
      <c r="D4" s="172"/>
      <c r="E4" s="172"/>
      <c r="F4" s="172"/>
      <c r="G4" s="172"/>
      <c r="H4" s="172"/>
      <c r="I4" s="172"/>
      <c r="J4" s="172"/>
      <c r="K4" s="172"/>
      <c r="L4" s="173"/>
    </row>
    <row r="5" spans="1:12" ht="18">
      <c r="A5" s="9"/>
      <c r="B5" s="8"/>
      <c r="C5" s="174" t="s">
        <v>53</v>
      </c>
      <c r="D5" s="175"/>
      <c r="E5" s="175"/>
      <c r="F5" s="175"/>
      <c r="G5" s="175"/>
      <c r="H5" s="175"/>
      <c r="I5" s="175"/>
      <c r="J5" s="175"/>
      <c r="K5" s="175"/>
      <c r="L5" s="176"/>
    </row>
    <row r="6" spans="1:12" ht="15">
      <c r="A6" s="9"/>
      <c r="B6" s="8"/>
      <c r="C6" s="177" t="s">
        <v>52</v>
      </c>
      <c r="D6" s="177"/>
      <c r="E6" s="177"/>
      <c r="F6" s="177"/>
      <c r="G6" s="177"/>
      <c r="H6" s="177"/>
      <c r="I6" s="177"/>
      <c r="J6" s="177"/>
      <c r="K6" s="177"/>
      <c r="L6" s="178"/>
    </row>
    <row r="7" spans="1:12" ht="15.75" thickBot="1">
      <c r="A7" s="9"/>
      <c r="B7" s="8"/>
      <c r="C7" s="8"/>
      <c r="D7" s="8"/>
      <c r="E7" s="8"/>
      <c r="F7" s="8"/>
      <c r="G7" s="10"/>
      <c r="H7" s="11"/>
      <c r="I7" s="12"/>
      <c r="J7" s="13"/>
      <c r="K7" s="11"/>
      <c r="L7" s="14"/>
    </row>
    <row r="8" spans="1:12" ht="15.75" thickBot="1">
      <c r="A8" s="181" t="s">
        <v>11</v>
      </c>
      <c r="B8" s="182"/>
      <c r="C8" s="15" t="s">
        <v>12</v>
      </c>
      <c r="D8" s="15" t="s">
        <v>13</v>
      </c>
      <c r="E8" s="15" t="s">
        <v>14</v>
      </c>
      <c r="F8" s="15" t="s">
        <v>0</v>
      </c>
      <c r="G8" s="15" t="s">
        <v>1</v>
      </c>
      <c r="H8" s="15" t="s">
        <v>2</v>
      </c>
      <c r="I8" s="15" t="s">
        <v>3</v>
      </c>
      <c r="J8" s="16" t="s">
        <v>15</v>
      </c>
      <c r="K8" s="17" t="s">
        <v>16</v>
      </c>
      <c r="L8" s="18" t="s">
        <v>4</v>
      </c>
    </row>
    <row r="9" spans="1:12" ht="15">
      <c r="A9" s="19"/>
      <c r="B9" s="20"/>
      <c r="C9" s="20"/>
      <c r="D9" s="20"/>
      <c r="E9" s="20"/>
      <c r="F9" s="20"/>
      <c r="G9" s="20"/>
      <c r="H9" s="20"/>
      <c r="I9" s="20"/>
      <c r="J9" s="21"/>
      <c r="K9" s="26"/>
      <c r="L9" s="22"/>
    </row>
    <row r="10" spans="1:12" ht="15">
      <c r="A10" s="23"/>
      <c r="B10" s="24" t="s">
        <v>29</v>
      </c>
      <c r="C10" s="25"/>
      <c r="D10" s="20"/>
      <c r="E10" s="20"/>
      <c r="F10" s="20"/>
      <c r="G10" s="20"/>
      <c r="H10" s="26"/>
      <c r="I10" s="26"/>
      <c r="J10" s="20"/>
      <c r="K10" s="26"/>
      <c r="L10" s="14"/>
    </row>
    <row r="11" spans="1:12" ht="15">
      <c r="A11" s="27"/>
      <c r="B11" s="28"/>
      <c r="C11" s="29" t="s">
        <v>31</v>
      </c>
      <c r="D11" s="30"/>
      <c r="E11" s="30"/>
      <c r="F11" s="30"/>
      <c r="G11" s="31" t="s">
        <v>32</v>
      </c>
      <c r="H11" s="32">
        <f>MEDIAN(M12)</f>
        <v>0</v>
      </c>
      <c r="I11" s="29" t="s">
        <v>33</v>
      </c>
      <c r="J11" s="30"/>
      <c r="K11" s="156"/>
      <c r="L11" s="33"/>
    </row>
    <row r="12" spans="1:13" ht="15">
      <c r="A12" s="23" t="s">
        <v>54</v>
      </c>
      <c r="B12" s="152"/>
      <c r="C12" s="36">
        <v>43473</v>
      </c>
      <c r="D12" s="36">
        <v>43473</v>
      </c>
      <c r="E12" s="36">
        <v>43474</v>
      </c>
      <c r="F12" s="67"/>
      <c r="G12" s="37">
        <v>3312681</v>
      </c>
      <c r="H12" s="39" t="s">
        <v>37</v>
      </c>
      <c r="I12" s="39" t="s">
        <v>55</v>
      </c>
      <c r="J12" s="38">
        <v>3312681</v>
      </c>
      <c r="K12" s="40" t="s">
        <v>57</v>
      </c>
      <c r="L12" s="41" t="s">
        <v>56</v>
      </c>
      <c r="M12" s="170">
        <f>DAYS360(C12,D12)</f>
        <v>0</v>
      </c>
    </row>
    <row r="13" spans="1:12" ht="15">
      <c r="A13" s="27"/>
      <c r="B13" s="42"/>
      <c r="C13" s="29" t="s">
        <v>34</v>
      </c>
      <c r="D13" s="30"/>
      <c r="E13" s="30"/>
      <c r="F13" s="30"/>
      <c r="G13" s="31" t="s">
        <v>32</v>
      </c>
      <c r="H13" s="32" t="s">
        <v>39</v>
      </c>
      <c r="I13" s="29" t="s">
        <v>33</v>
      </c>
      <c r="J13" s="30"/>
      <c r="K13" s="156"/>
      <c r="L13" s="43"/>
    </row>
    <row r="14" spans="1:12" ht="15">
      <c r="A14" s="44" t="s">
        <v>39</v>
      </c>
      <c r="B14" s="49"/>
      <c r="C14" s="50"/>
      <c r="D14" s="50"/>
      <c r="E14" s="50"/>
      <c r="F14" s="37"/>
      <c r="G14" s="37"/>
      <c r="H14" s="39"/>
      <c r="I14" s="39"/>
      <c r="J14" s="37"/>
      <c r="K14" s="40"/>
      <c r="L14" s="56"/>
    </row>
    <row r="15" spans="1:12" ht="15">
      <c r="A15" s="23"/>
      <c r="B15" s="152"/>
      <c r="C15" s="36"/>
      <c r="D15" s="36"/>
      <c r="E15" s="36"/>
      <c r="F15" s="37"/>
      <c r="G15" s="37"/>
      <c r="H15" s="39"/>
      <c r="I15" s="39"/>
      <c r="J15" s="37"/>
      <c r="K15" s="40"/>
      <c r="L15" s="41"/>
    </row>
    <row r="16" spans="1:12" ht="15">
      <c r="A16" s="23"/>
      <c r="B16" s="152"/>
      <c r="C16" s="36"/>
      <c r="D16" s="36"/>
      <c r="E16" s="36"/>
      <c r="F16" s="37"/>
      <c r="G16" s="37"/>
      <c r="H16" s="39"/>
      <c r="I16" s="39"/>
      <c r="J16" s="37"/>
      <c r="K16" s="40"/>
      <c r="L16" s="41"/>
    </row>
    <row r="17" spans="1:12" ht="15">
      <c r="A17" s="48"/>
      <c r="B17" s="49"/>
      <c r="C17" s="50"/>
      <c r="D17" s="50"/>
      <c r="E17" s="50"/>
      <c r="F17" s="51">
        <f>SUM(F14:F14)</f>
        <v>0</v>
      </c>
      <c r="G17" s="51">
        <f>SUM(G12:G12)</f>
        <v>3312681</v>
      </c>
      <c r="H17" s="52"/>
      <c r="I17" s="53"/>
      <c r="J17" s="51">
        <f>SUM(J12:J15)</f>
        <v>3312681</v>
      </c>
      <c r="K17" s="55"/>
      <c r="L17" s="41"/>
    </row>
    <row r="18" spans="1:12" ht="15">
      <c r="A18" s="23"/>
      <c r="B18" s="24" t="s">
        <v>28</v>
      </c>
      <c r="C18" s="25"/>
      <c r="D18" s="20"/>
      <c r="E18" s="20"/>
      <c r="F18" s="20"/>
      <c r="G18" s="20"/>
      <c r="H18" s="26"/>
      <c r="I18" s="26"/>
      <c r="J18" s="20"/>
      <c r="K18" s="26"/>
      <c r="L18" s="14"/>
    </row>
    <row r="19" spans="1:12" ht="15">
      <c r="A19" s="27"/>
      <c r="B19" s="28"/>
      <c r="C19" s="29" t="s">
        <v>34</v>
      </c>
      <c r="D19" s="30"/>
      <c r="E19" s="30"/>
      <c r="F19" s="30"/>
      <c r="G19" s="31" t="s">
        <v>32</v>
      </c>
      <c r="H19" s="32" t="s">
        <v>39</v>
      </c>
      <c r="I19" s="29" t="s">
        <v>33</v>
      </c>
      <c r="J19" s="30"/>
      <c r="K19" s="156"/>
      <c r="L19" s="33"/>
    </row>
    <row r="20" spans="1:12" ht="15">
      <c r="A20" s="44" t="s">
        <v>39</v>
      </c>
      <c r="B20" s="49"/>
      <c r="C20" s="50"/>
      <c r="D20" s="50"/>
      <c r="E20" s="50"/>
      <c r="F20" s="37"/>
      <c r="G20" s="37"/>
      <c r="H20" s="39"/>
      <c r="I20" s="39"/>
      <c r="J20" s="37"/>
      <c r="K20" s="40"/>
      <c r="L20" s="56"/>
    </row>
    <row r="21" spans="1:12" ht="15">
      <c r="A21" s="48"/>
      <c r="B21" s="45"/>
      <c r="C21" s="57"/>
      <c r="D21" s="57"/>
      <c r="E21" s="57"/>
      <c r="F21" s="46"/>
      <c r="G21" s="58"/>
      <c r="H21" s="39"/>
      <c r="I21" s="47"/>
      <c r="J21" s="39"/>
      <c r="K21" s="40"/>
      <c r="L21" s="41"/>
    </row>
    <row r="22" spans="1:12" ht="15">
      <c r="A22" s="48"/>
      <c r="B22" s="49"/>
      <c r="C22" s="50"/>
      <c r="D22" s="50"/>
      <c r="E22" s="50"/>
      <c r="F22" s="51">
        <f>SUM(F20:F20)</f>
        <v>0</v>
      </c>
      <c r="G22" s="51">
        <v>0</v>
      </c>
      <c r="H22" s="52"/>
      <c r="I22" s="53"/>
      <c r="J22" s="54">
        <f>SUM(J20:J20)</f>
        <v>0</v>
      </c>
      <c r="K22" s="55"/>
      <c r="L22" s="41"/>
    </row>
    <row r="23" spans="1:12" ht="15">
      <c r="A23" s="23"/>
      <c r="B23" s="24" t="s">
        <v>27</v>
      </c>
      <c r="C23" s="25"/>
      <c r="D23" s="20"/>
      <c r="E23" s="20"/>
      <c r="F23" s="20"/>
      <c r="G23" s="20"/>
      <c r="H23" s="26"/>
      <c r="I23" s="26"/>
      <c r="J23" s="20"/>
      <c r="K23" s="26"/>
      <c r="L23" s="14"/>
    </row>
    <row r="24" spans="1:12" ht="15">
      <c r="A24" s="27"/>
      <c r="B24" s="28"/>
      <c r="C24" s="29" t="s">
        <v>31</v>
      </c>
      <c r="D24" s="30"/>
      <c r="E24" s="30"/>
      <c r="F24" s="30"/>
      <c r="G24" s="31" t="s">
        <v>32</v>
      </c>
      <c r="H24" s="32">
        <f>MEDIAN(M25:M26)</f>
        <v>0</v>
      </c>
      <c r="I24" s="29" t="s">
        <v>33</v>
      </c>
      <c r="J24" s="30"/>
      <c r="K24" s="156"/>
      <c r="L24" s="33"/>
    </row>
    <row r="25" spans="1:13" ht="15">
      <c r="A25" s="23" t="s">
        <v>54</v>
      </c>
      <c r="B25" s="152"/>
      <c r="C25" s="36">
        <v>43469</v>
      </c>
      <c r="D25" s="36">
        <v>43469</v>
      </c>
      <c r="E25" s="36">
        <v>43472</v>
      </c>
      <c r="F25" s="67"/>
      <c r="G25" s="37">
        <v>3871600</v>
      </c>
      <c r="H25" s="39" t="s">
        <v>37</v>
      </c>
      <c r="I25" s="39" t="s">
        <v>58</v>
      </c>
      <c r="J25" s="38">
        <v>3871600</v>
      </c>
      <c r="K25" s="40" t="s">
        <v>106</v>
      </c>
      <c r="L25" s="41" t="s">
        <v>56</v>
      </c>
      <c r="M25" s="170">
        <f>DAYS360(C25,D25)</f>
        <v>0</v>
      </c>
    </row>
    <row r="26" spans="1:13" ht="15">
      <c r="A26" s="23" t="s">
        <v>59</v>
      </c>
      <c r="B26" s="152"/>
      <c r="C26" s="36">
        <v>43472</v>
      </c>
      <c r="D26" s="36">
        <v>43472</v>
      </c>
      <c r="E26" s="36">
        <v>43473</v>
      </c>
      <c r="F26" s="67"/>
      <c r="G26" s="37">
        <v>7000000</v>
      </c>
      <c r="H26" s="39" t="s">
        <v>37</v>
      </c>
      <c r="I26" s="39" t="s">
        <v>60</v>
      </c>
      <c r="J26" s="38">
        <v>7000000</v>
      </c>
      <c r="K26" s="40" t="s">
        <v>61</v>
      </c>
      <c r="L26" s="41" t="s">
        <v>61</v>
      </c>
      <c r="M26" s="170">
        <f>DAYS360(C26,D26)</f>
        <v>0</v>
      </c>
    </row>
    <row r="27" spans="1:12" ht="15">
      <c r="A27" s="27"/>
      <c r="B27" s="42"/>
      <c r="C27" s="29" t="s">
        <v>34</v>
      </c>
      <c r="D27" s="30"/>
      <c r="E27" s="30"/>
      <c r="F27" s="30"/>
      <c r="G27" s="31" t="s">
        <v>32</v>
      </c>
      <c r="H27" s="32" t="s">
        <v>39</v>
      </c>
      <c r="I27" s="29" t="s">
        <v>33</v>
      </c>
      <c r="J27" s="30"/>
      <c r="K27" s="156"/>
      <c r="L27" s="43"/>
    </row>
    <row r="28" spans="1:12" ht="15">
      <c r="A28" s="44" t="s">
        <v>39</v>
      </c>
      <c r="B28" s="49"/>
      <c r="C28" s="50"/>
      <c r="D28" s="50"/>
      <c r="E28" s="50"/>
      <c r="F28" s="37"/>
      <c r="G28" s="37"/>
      <c r="H28" s="39"/>
      <c r="I28" s="39"/>
      <c r="J28" s="37"/>
      <c r="K28" s="40"/>
      <c r="L28" s="56"/>
    </row>
    <row r="29" spans="1:12" ht="15">
      <c r="A29" s="23"/>
      <c r="B29" s="49"/>
      <c r="C29" s="50"/>
      <c r="D29" s="50"/>
      <c r="E29" s="50"/>
      <c r="F29" s="59"/>
      <c r="G29" s="38"/>
      <c r="H29" s="39"/>
      <c r="I29" s="39"/>
      <c r="J29" s="60"/>
      <c r="K29" s="47"/>
      <c r="L29" s="41"/>
    </row>
    <row r="30" spans="1:12" ht="15">
      <c r="A30" s="48"/>
      <c r="B30" s="49"/>
      <c r="C30" s="50"/>
      <c r="D30" s="50"/>
      <c r="E30" s="50"/>
      <c r="F30" s="51">
        <f>SUM(F25:F28)</f>
        <v>0</v>
      </c>
      <c r="G30" s="51">
        <f>SUM(G25:G28)</f>
        <v>10871600</v>
      </c>
      <c r="H30" s="52"/>
      <c r="I30" s="53"/>
      <c r="J30" s="54">
        <f>SUM(J25:J28)</f>
        <v>10871600</v>
      </c>
      <c r="K30" s="55"/>
      <c r="L30" s="41"/>
    </row>
    <row r="31" spans="1:12" ht="15">
      <c r="A31" s="23"/>
      <c r="B31" s="24" t="s">
        <v>24</v>
      </c>
      <c r="C31" s="25"/>
      <c r="D31" s="20"/>
      <c r="E31" s="20"/>
      <c r="F31" s="20"/>
      <c r="G31" s="20"/>
      <c r="H31" s="26"/>
      <c r="I31" s="26"/>
      <c r="J31" s="20"/>
      <c r="K31" s="26"/>
      <c r="L31" s="14"/>
    </row>
    <row r="32" spans="1:12" ht="15">
      <c r="A32" s="27"/>
      <c r="B32" s="28"/>
      <c r="C32" s="29" t="s">
        <v>35</v>
      </c>
      <c r="D32" s="30"/>
      <c r="E32" s="30"/>
      <c r="F32" s="30"/>
      <c r="G32" s="31" t="s">
        <v>32</v>
      </c>
      <c r="H32" s="32" t="s">
        <v>39</v>
      </c>
      <c r="I32" s="29" t="s">
        <v>33</v>
      </c>
      <c r="J32" s="30"/>
      <c r="K32" s="156"/>
      <c r="L32" s="33"/>
    </row>
    <row r="33" spans="1:12" ht="15">
      <c r="A33" s="44" t="s">
        <v>39</v>
      </c>
      <c r="B33" s="62"/>
      <c r="C33" s="63"/>
      <c r="D33" s="63"/>
      <c r="E33" s="64"/>
      <c r="F33" s="65"/>
      <c r="G33" s="58"/>
      <c r="H33" s="66"/>
      <c r="I33" s="66"/>
      <c r="J33" s="67"/>
      <c r="K33" s="158"/>
      <c r="L33" s="68"/>
    </row>
    <row r="34" spans="1:12" ht="21.75" customHeight="1">
      <c r="A34" s="69" t="s">
        <v>41</v>
      </c>
      <c r="B34" s="70"/>
      <c r="C34" s="71"/>
      <c r="D34" s="71"/>
      <c r="E34" s="72"/>
      <c r="F34" s="73">
        <f>SUM(F33)</f>
        <v>0</v>
      </c>
      <c r="G34" s="73">
        <f>SUM(G33)</f>
        <v>0</v>
      </c>
      <c r="H34" s="74"/>
      <c r="I34" s="75"/>
      <c r="J34" s="76">
        <f>SUM(J33)</f>
        <v>0</v>
      </c>
      <c r="K34" s="159"/>
      <c r="L34" s="77" t="s">
        <v>41</v>
      </c>
    </row>
    <row r="35" spans="1:12" ht="15">
      <c r="A35" s="78"/>
      <c r="B35" s="79"/>
      <c r="C35" s="80"/>
      <c r="D35" s="80"/>
      <c r="E35" s="81" t="s">
        <v>155</v>
      </c>
      <c r="F35" s="82"/>
      <c r="G35" s="82"/>
      <c r="H35" s="83"/>
      <c r="I35" s="84"/>
      <c r="J35" s="85"/>
      <c r="K35" s="160"/>
      <c r="L35" s="86"/>
    </row>
    <row r="36" spans="1:12" ht="15">
      <c r="A36" s="78"/>
      <c r="B36" s="79"/>
      <c r="C36" s="80"/>
      <c r="D36" s="80"/>
      <c r="E36" s="81"/>
      <c r="F36" s="82"/>
      <c r="G36" s="82"/>
      <c r="H36" s="83"/>
      <c r="I36" s="84"/>
      <c r="J36" s="85"/>
      <c r="K36" s="160"/>
      <c r="L36" s="86"/>
    </row>
    <row r="37" spans="1:12" ht="15">
      <c r="A37" s="23"/>
      <c r="B37" s="24" t="s">
        <v>5</v>
      </c>
      <c r="C37" s="25"/>
      <c r="D37" s="20"/>
      <c r="E37" s="20"/>
      <c r="F37" s="20"/>
      <c r="G37" s="20"/>
      <c r="H37" s="26"/>
      <c r="I37" s="26"/>
      <c r="J37" s="20"/>
      <c r="K37" s="26"/>
      <c r="L37" s="14"/>
    </row>
    <row r="38" spans="1:12" ht="15">
      <c r="A38" s="27"/>
      <c r="B38" s="28"/>
      <c r="C38" s="29" t="s">
        <v>17</v>
      </c>
      <c r="D38" s="30"/>
      <c r="E38" s="30"/>
      <c r="F38" s="30"/>
      <c r="G38" s="31" t="s">
        <v>32</v>
      </c>
      <c r="H38" s="32">
        <f>MEDIAN(M39:M83)</f>
        <v>4</v>
      </c>
      <c r="I38" s="29" t="s">
        <v>33</v>
      </c>
      <c r="J38" s="30"/>
      <c r="K38" s="156"/>
      <c r="L38" s="33"/>
    </row>
    <row r="39" spans="1:13" ht="15">
      <c r="A39" s="23" t="s">
        <v>77</v>
      </c>
      <c r="B39" s="152"/>
      <c r="C39" s="36">
        <v>43829</v>
      </c>
      <c r="D39" s="36">
        <v>43829</v>
      </c>
      <c r="E39" s="36">
        <v>43468</v>
      </c>
      <c r="F39" s="67"/>
      <c r="G39" s="37">
        <v>36250000</v>
      </c>
      <c r="H39" s="39" t="s">
        <v>37</v>
      </c>
      <c r="I39" s="39" t="s">
        <v>78</v>
      </c>
      <c r="J39" s="38">
        <v>20507000</v>
      </c>
      <c r="K39" s="40" t="s">
        <v>108</v>
      </c>
      <c r="L39" s="41" t="s">
        <v>79</v>
      </c>
      <c r="M39" s="170">
        <f>DAYS360(C39,D39)</f>
        <v>0</v>
      </c>
    </row>
    <row r="40" spans="1:12" ht="15">
      <c r="A40" s="23"/>
      <c r="B40" s="152"/>
      <c r="C40" s="36"/>
      <c r="D40" s="36"/>
      <c r="E40" s="36"/>
      <c r="F40" s="67"/>
      <c r="G40" s="37"/>
      <c r="H40" s="39"/>
      <c r="I40" s="39"/>
      <c r="J40" s="38">
        <v>15743000</v>
      </c>
      <c r="K40" s="40" t="s">
        <v>109</v>
      </c>
      <c r="L40" s="41"/>
    </row>
    <row r="41" spans="1:13" ht="15">
      <c r="A41" s="23" t="s">
        <v>80</v>
      </c>
      <c r="B41" s="152"/>
      <c r="C41" s="36">
        <v>43462</v>
      </c>
      <c r="D41" s="36">
        <v>43462</v>
      </c>
      <c r="E41" s="36">
        <v>43463</v>
      </c>
      <c r="F41" s="67"/>
      <c r="G41" s="37">
        <v>30920000</v>
      </c>
      <c r="H41" s="39" t="s">
        <v>37</v>
      </c>
      <c r="I41" s="39" t="s">
        <v>81</v>
      </c>
      <c r="J41" s="38">
        <v>10500000</v>
      </c>
      <c r="K41" s="40" t="s">
        <v>110</v>
      </c>
      <c r="L41" s="41" t="s">
        <v>42</v>
      </c>
      <c r="M41" s="170">
        <f>DAYS360(C41,D41)</f>
        <v>0</v>
      </c>
    </row>
    <row r="42" spans="1:12" ht="15">
      <c r="A42" s="23"/>
      <c r="B42" s="152"/>
      <c r="C42" s="36"/>
      <c r="D42" s="36"/>
      <c r="E42" s="36"/>
      <c r="F42" s="67"/>
      <c r="G42" s="37"/>
      <c r="H42" s="39"/>
      <c r="I42" s="39"/>
      <c r="J42" s="38">
        <v>5000000</v>
      </c>
      <c r="K42" s="40" t="s">
        <v>111</v>
      </c>
      <c r="L42" s="41"/>
    </row>
    <row r="43" spans="1:12" ht="15">
      <c r="A43" s="23"/>
      <c r="B43" s="152"/>
      <c r="C43" s="36"/>
      <c r="D43" s="36"/>
      <c r="E43" s="36"/>
      <c r="F43" s="67"/>
      <c r="G43" s="37"/>
      <c r="H43" s="39"/>
      <c r="I43" s="39"/>
      <c r="J43" s="38">
        <v>4702000</v>
      </c>
      <c r="K43" s="40" t="s">
        <v>112</v>
      </c>
      <c r="L43" s="41"/>
    </row>
    <row r="44" spans="1:12" ht="15">
      <c r="A44" s="23"/>
      <c r="B44" s="152"/>
      <c r="C44" s="36"/>
      <c r="D44" s="36"/>
      <c r="E44" s="36"/>
      <c r="F44" s="67"/>
      <c r="G44" s="37"/>
      <c r="H44" s="39"/>
      <c r="I44" s="39"/>
      <c r="J44" s="38">
        <v>2830000</v>
      </c>
      <c r="K44" s="40" t="s">
        <v>113</v>
      </c>
      <c r="L44" s="41"/>
    </row>
    <row r="45" spans="1:12" ht="15">
      <c r="A45" s="23"/>
      <c r="B45" s="152"/>
      <c r="C45" s="36"/>
      <c r="D45" s="36"/>
      <c r="E45" s="36"/>
      <c r="F45" s="67"/>
      <c r="G45" s="37"/>
      <c r="H45" s="39"/>
      <c r="I45" s="39"/>
      <c r="J45" s="38">
        <v>2277000</v>
      </c>
      <c r="K45" s="40" t="s">
        <v>114</v>
      </c>
      <c r="L45" s="41"/>
    </row>
    <row r="46" spans="1:12" ht="15">
      <c r="A46" s="23"/>
      <c r="B46" s="152"/>
      <c r="C46" s="36"/>
      <c r="D46" s="36"/>
      <c r="E46" s="36"/>
      <c r="F46" s="67"/>
      <c r="G46" s="37"/>
      <c r="H46" s="39"/>
      <c r="I46" s="39"/>
      <c r="J46" s="38">
        <v>1630000</v>
      </c>
      <c r="K46" s="40" t="s">
        <v>115</v>
      </c>
      <c r="L46" s="41"/>
    </row>
    <row r="47" spans="1:12" ht="15">
      <c r="A47" s="23"/>
      <c r="B47" s="152"/>
      <c r="C47" s="36"/>
      <c r="D47" s="36"/>
      <c r="E47" s="36"/>
      <c r="F47" s="67"/>
      <c r="G47" s="37"/>
      <c r="H47" s="39"/>
      <c r="I47" s="39"/>
      <c r="J47" s="38">
        <v>1621000</v>
      </c>
      <c r="K47" s="40" t="s">
        <v>116</v>
      </c>
      <c r="L47" s="41"/>
    </row>
    <row r="48" spans="1:12" ht="15">
      <c r="A48" s="23"/>
      <c r="B48" s="152"/>
      <c r="C48" s="36"/>
      <c r="D48" s="36"/>
      <c r="E48" s="36"/>
      <c r="F48" s="67"/>
      <c r="G48" s="37"/>
      <c r="H48" s="39"/>
      <c r="I48" s="39"/>
      <c r="J48" s="38">
        <v>1273000</v>
      </c>
      <c r="K48" s="40" t="s">
        <v>117</v>
      </c>
      <c r="L48" s="41"/>
    </row>
    <row r="49" spans="1:12" ht="15">
      <c r="A49" s="23"/>
      <c r="B49" s="152"/>
      <c r="C49" s="36"/>
      <c r="D49" s="36"/>
      <c r="E49" s="36"/>
      <c r="F49" s="67"/>
      <c r="G49" s="37"/>
      <c r="H49" s="39"/>
      <c r="I49" s="39"/>
      <c r="J49" s="38">
        <v>901000</v>
      </c>
      <c r="K49" s="40" t="s">
        <v>108</v>
      </c>
      <c r="L49" s="41"/>
    </row>
    <row r="50" spans="1:12" ht="15">
      <c r="A50" s="23"/>
      <c r="B50" s="152"/>
      <c r="C50" s="36"/>
      <c r="D50" s="36"/>
      <c r="E50" s="36"/>
      <c r="F50" s="67"/>
      <c r="G50" s="37"/>
      <c r="H50" s="39"/>
      <c r="I50" s="39"/>
      <c r="J50" s="38">
        <v>142000</v>
      </c>
      <c r="K50" s="40" t="s">
        <v>118</v>
      </c>
      <c r="L50" s="41"/>
    </row>
    <row r="51" spans="1:12" ht="15">
      <c r="A51" s="23"/>
      <c r="B51" s="152"/>
      <c r="C51" s="36"/>
      <c r="D51" s="36"/>
      <c r="E51" s="36"/>
      <c r="F51" s="67"/>
      <c r="G51" s="37"/>
      <c r="H51" s="39"/>
      <c r="I51" s="39"/>
      <c r="J51" s="38">
        <v>36000</v>
      </c>
      <c r="K51" s="40" t="s">
        <v>119</v>
      </c>
      <c r="L51" s="41"/>
    </row>
    <row r="52" spans="1:12" ht="15">
      <c r="A52" s="23"/>
      <c r="B52" s="152"/>
      <c r="C52" s="36"/>
      <c r="D52" s="36"/>
      <c r="E52" s="36"/>
      <c r="F52" s="67"/>
      <c r="G52" s="37"/>
      <c r="H52" s="39"/>
      <c r="I52" s="39"/>
      <c r="J52" s="38">
        <v>8000</v>
      </c>
      <c r="K52" s="40" t="s">
        <v>120</v>
      </c>
      <c r="L52" s="41"/>
    </row>
    <row r="53" spans="1:13" ht="15">
      <c r="A53" s="23"/>
      <c r="B53" s="152"/>
      <c r="C53" s="36">
        <v>43462</v>
      </c>
      <c r="D53" s="36">
        <v>43470</v>
      </c>
      <c r="E53" s="36">
        <v>43470</v>
      </c>
      <c r="F53" s="67"/>
      <c r="G53" s="37">
        <v>1000000</v>
      </c>
      <c r="H53" s="39" t="s">
        <v>37</v>
      </c>
      <c r="I53" s="39" t="s">
        <v>81</v>
      </c>
      <c r="J53" s="38">
        <v>1000000</v>
      </c>
      <c r="K53" s="40" t="s">
        <v>107</v>
      </c>
      <c r="L53" s="41" t="s">
        <v>42</v>
      </c>
      <c r="M53" s="170">
        <f>DAYS360(C53,D53)</f>
        <v>7</v>
      </c>
    </row>
    <row r="54" spans="1:13" ht="15">
      <c r="A54" s="23" t="s">
        <v>82</v>
      </c>
      <c r="B54" s="152"/>
      <c r="C54" s="36">
        <v>43475</v>
      </c>
      <c r="D54" s="36">
        <v>43476</v>
      </c>
      <c r="E54" s="36">
        <v>43477</v>
      </c>
      <c r="F54" s="67"/>
      <c r="G54" s="37">
        <v>44100000</v>
      </c>
      <c r="H54" s="39" t="s">
        <v>37</v>
      </c>
      <c r="I54" s="39" t="s">
        <v>83</v>
      </c>
      <c r="J54" s="38">
        <v>12441000</v>
      </c>
      <c r="K54" s="40" t="s">
        <v>110</v>
      </c>
      <c r="L54" s="41" t="s">
        <v>42</v>
      </c>
      <c r="M54" s="170">
        <f>DAYS360(C54,D54)</f>
        <v>1</v>
      </c>
    </row>
    <row r="55" spans="1:12" ht="15">
      <c r="A55" s="23"/>
      <c r="B55" s="152"/>
      <c r="C55" s="36"/>
      <c r="D55" s="36"/>
      <c r="E55" s="36"/>
      <c r="F55" s="67"/>
      <c r="G55" s="37"/>
      <c r="H55" s="39"/>
      <c r="I55" s="39"/>
      <c r="J55" s="38">
        <v>9593000</v>
      </c>
      <c r="K55" s="40" t="s">
        <v>112</v>
      </c>
      <c r="L55" s="41"/>
    </row>
    <row r="56" spans="1:12" ht="15">
      <c r="A56" s="23"/>
      <c r="B56" s="152"/>
      <c r="C56" s="36"/>
      <c r="D56" s="36"/>
      <c r="E56" s="36"/>
      <c r="F56" s="67"/>
      <c r="G56" s="37"/>
      <c r="H56" s="39"/>
      <c r="I56" s="39"/>
      <c r="J56" s="38">
        <v>9076000</v>
      </c>
      <c r="K56" s="40" t="s">
        <v>108</v>
      </c>
      <c r="L56" s="41"/>
    </row>
    <row r="57" spans="1:12" ht="15">
      <c r="A57" s="23"/>
      <c r="B57" s="152"/>
      <c r="C57" s="36"/>
      <c r="D57" s="36"/>
      <c r="E57" s="36"/>
      <c r="F57" s="67"/>
      <c r="G57" s="37"/>
      <c r="H57" s="39"/>
      <c r="I57" s="39"/>
      <c r="J57" s="38">
        <v>6990000</v>
      </c>
      <c r="K57" s="40" t="s">
        <v>113</v>
      </c>
      <c r="L57" s="41"/>
    </row>
    <row r="58" spans="1:12" ht="15">
      <c r="A58" s="23"/>
      <c r="B58" s="152"/>
      <c r="C58" s="36"/>
      <c r="D58" s="36"/>
      <c r="E58" s="36"/>
      <c r="F58" s="67"/>
      <c r="G58" s="37"/>
      <c r="H58" s="39"/>
      <c r="I58" s="39"/>
      <c r="J58" s="38">
        <v>6000000</v>
      </c>
      <c r="K58" s="40" t="s">
        <v>116</v>
      </c>
      <c r="L58" s="41"/>
    </row>
    <row r="59" spans="1:13" ht="15">
      <c r="A59" s="23" t="s">
        <v>84</v>
      </c>
      <c r="B59" s="152"/>
      <c r="C59" s="36">
        <v>43486</v>
      </c>
      <c r="D59" s="36">
        <v>43486</v>
      </c>
      <c r="E59" s="36">
        <v>43488</v>
      </c>
      <c r="F59" s="67"/>
      <c r="G59" s="37">
        <v>47250000</v>
      </c>
      <c r="H59" s="39" t="s">
        <v>37</v>
      </c>
      <c r="I59" s="39" t="s">
        <v>60</v>
      </c>
      <c r="J59" s="38">
        <v>34950000</v>
      </c>
      <c r="K59" s="40" t="s">
        <v>121</v>
      </c>
      <c r="L59" s="41" t="s">
        <v>85</v>
      </c>
      <c r="M59" s="170">
        <f>DAYS360(C59,D59)</f>
        <v>0</v>
      </c>
    </row>
    <row r="60" spans="1:12" ht="15">
      <c r="A60" s="23"/>
      <c r="B60" s="152"/>
      <c r="C60" s="36"/>
      <c r="D60" s="36"/>
      <c r="E60" s="36"/>
      <c r="F60" s="67"/>
      <c r="G60" s="37"/>
      <c r="H60" s="39"/>
      <c r="I60" s="39"/>
      <c r="J60" s="38">
        <v>7010000</v>
      </c>
      <c r="K60" s="40" t="s">
        <v>110</v>
      </c>
      <c r="L60" s="41"/>
    </row>
    <row r="61" spans="1:12" ht="15">
      <c r="A61" s="23"/>
      <c r="B61" s="152"/>
      <c r="C61" s="36"/>
      <c r="D61" s="36"/>
      <c r="E61" s="36"/>
      <c r="F61" s="67"/>
      <c r="G61" s="37"/>
      <c r="H61" s="39"/>
      <c r="I61" s="39"/>
      <c r="J61" s="38">
        <v>3000000</v>
      </c>
      <c r="K61" s="40" t="s">
        <v>109</v>
      </c>
      <c r="L61" s="41"/>
    </row>
    <row r="62" spans="1:12" ht="15">
      <c r="A62" s="23"/>
      <c r="B62" s="152"/>
      <c r="C62" s="36"/>
      <c r="D62" s="36"/>
      <c r="E62" s="36"/>
      <c r="F62" s="67"/>
      <c r="G62" s="37"/>
      <c r="H62" s="39"/>
      <c r="I62" s="39"/>
      <c r="J62" s="38">
        <v>1290000</v>
      </c>
      <c r="K62" s="40" t="s">
        <v>113</v>
      </c>
      <c r="L62" s="41"/>
    </row>
    <row r="63" spans="1:12" ht="15">
      <c r="A63" s="23"/>
      <c r="B63" s="152"/>
      <c r="C63" s="36"/>
      <c r="D63" s="36"/>
      <c r="E63" s="36"/>
      <c r="F63" s="67"/>
      <c r="G63" s="37"/>
      <c r="H63" s="39"/>
      <c r="I63" s="39"/>
      <c r="J63" s="38">
        <v>1000000</v>
      </c>
      <c r="K63" s="40" t="s">
        <v>122</v>
      </c>
      <c r="L63" s="41"/>
    </row>
    <row r="64" spans="1:13" ht="15">
      <c r="A64" s="23" t="s">
        <v>86</v>
      </c>
      <c r="B64" s="152"/>
      <c r="C64" s="36">
        <v>43482</v>
      </c>
      <c r="D64" s="36">
        <v>43491</v>
      </c>
      <c r="E64" s="36">
        <v>43493</v>
      </c>
      <c r="F64" s="67"/>
      <c r="G64" s="37">
        <v>58700000</v>
      </c>
      <c r="H64" s="39" t="s">
        <v>37</v>
      </c>
      <c r="I64" s="39" t="s">
        <v>60</v>
      </c>
      <c r="J64" s="38">
        <v>21415000</v>
      </c>
      <c r="K64" s="40" t="s">
        <v>121</v>
      </c>
      <c r="L64" s="41" t="s">
        <v>66</v>
      </c>
      <c r="M64" s="170">
        <f>DAYS360(C64,D64)</f>
        <v>9</v>
      </c>
    </row>
    <row r="65" spans="1:12" ht="15">
      <c r="A65" s="23"/>
      <c r="B65" s="152"/>
      <c r="C65" s="36"/>
      <c r="D65" s="36"/>
      <c r="E65" s="36"/>
      <c r="F65" s="67"/>
      <c r="G65" s="37"/>
      <c r="H65" s="39"/>
      <c r="I65" s="39"/>
      <c r="J65" s="38">
        <v>19115000</v>
      </c>
      <c r="K65" s="40" t="s">
        <v>109</v>
      </c>
      <c r="L65" s="41"/>
    </row>
    <row r="66" spans="1:12" ht="15">
      <c r="A66" s="23"/>
      <c r="B66" s="152"/>
      <c r="C66" s="36"/>
      <c r="D66" s="36"/>
      <c r="E66" s="36"/>
      <c r="F66" s="67"/>
      <c r="G66" s="37"/>
      <c r="H66" s="39"/>
      <c r="I66" s="39"/>
      <c r="J66" s="38">
        <v>5624000</v>
      </c>
      <c r="K66" s="40" t="s">
        <v>123</v>
      </c>
      <c r="L66" s="41"/>
    </row>
    <row r="67" spans="1:12" ht="15">
      <c r="A67" s="23"/>
      <c r="B67" s="152"/>
      <c r="C67" s="36"/>
      <c r="D67" s="36"/>
      <c r="E67" s="36"/>
      <c r="F67" s="67"/>
      <c r="G67" s="37"/>
      <c r="H67" s="39"/>
      <c r="I67" s="39"/>
      <c r="J67" s="38">
        <v>5204000</v>
      </c>
      <c r="K67" s="40" t="s">
        <v>111</v>
      </c>
      <c r="L67" s="41"/>
    </row>
    <row r="68" spans="1:12" ht="15">
      <c r="A68" s="23"/>
      <c r="B68" s="152"/>
      <c r="C68" s="36"/>
      <c r="D68" s="36"/>
      <c r="E68" s="36"/>
      <c r="F68" s="67"/>
      <c r="G68" s="37"/>
      <c r="H68" s="39"/>
      <c r="I68" s="39"/>
      <c r="J68" s="38">
        <v>3000000</v>
      </c>
      <c r="K68" s="40" t="s">
        <v>124</v>
      </c>
      <c r="L68" s="41"/>
    </row>
    <row r="69" spans="1:12" ht="15">
      <c r="A69" s="23"/>
      <c r="B69" s="152"/>
      <c r="C69" s="36"/>
      <c r="D69" s="36"/>
      <c r="E69" s="36"/>
      <c r="F69" s="67"/>
      <c r="G69" s="37"/>
      <c r="H69" s="39"/>
      <c r="I69" s="39"/>
      <c r="J69" s="38">
        <v>2905000</v>
      </c>
      <c r="K69" s="40" t="s">
        <v>113</v>
      </c>
      <c r="L69" s="41"/>
    </row>
    <row r="70" spans="1:12" ht="15">
      <c r="A70" s="23"/>
      <c r="B70" s="152"/>
      <c r="C70" s="36"/>
      <c r="D70" s="36"/>
      <c r="E70" s="36"/>
      <c r="F70" s="67"/>
      <c r="G70" s="37"/>
      <c r="H70" s="39"/>
      <c r="I70" s="39"/>
      <c r="J70" s="38">
        <v>1437000</v>
      </c>
      <c r="K70" s="40" t="s">
        <v>122</v>
      </c>
      <c r="L70" s="41"/>
    </row>
    <row r="71" spans="1:13" ht="15">
      <c r="A71" s="23" t="s">
        <v>101</v>
      </c>
      <c r="B71" s="152"/>
      <c r="C71" s="36">
        <v>43486</v>
      </c>
      <c r="D71" s="36">
        <v>43493</v>
      </c>
      <c r="E71" s="36">
        <v>43495</v>
      </c>
      <c r="F71" s="67"/>
      <c r="G71" s="37">
        <v>26250000</v>
      </c>
      <c r="H71" s="39" t="s">
        <v>37</v>
      </c>
      <c r="I71" s="39" t="s">
        <v>102</v>
      </c>
      <c r="J71" s="38">
        <v>9248000</v>
      </c>
      <c r="K71" s="40" t="s">
        <v>109</v>
      </c>
      <c r="L71" s="41" t="s">
        <v>63</v>
      </c>
      <c r="M71" s="170">
        <f>DAYS360(C71,D71)</f>
        <v>7</v>
      </c>
    </row>
    <row r="72" spans="1:12" ht="15">
      <c r="A72" s="23"/>
      <c r="B72" s="152"/>
      <c r="C72" s="36"/>
      <c r="D72" s="36"/>
      <c r="E72" s="36"/>
      <c r="F72" s="67"/>
      <c r="G72" s="37"/>
      <c r="H72" s="39"/>
      <c r="I72" s="39"/>
      <c r="J72" s="38">
        <v>7000000</v>
      </c>
      <c r="K72" s="40" t="s">
        <v>110</v>
      </c>
      <c r="L72" s="41"/>
    </row>
    <row r="73" spans="1:12" ht="15">
      <c r="A73" s="23"/>
      <c r="B73" s="152"/>
      <c r="C73" s="36"/>
      <c r="D73" s="36"/>
      <c r="E73" s="36"/>
      <c r="F73" s="67"/>
      <c r="G73" s="37"/>
      <c r="H73" s="39"/>
      <c r="I73" s="39"/>
      <c r="J73" s="38">
        <v>5002000</v>
      </c>
      <c r="K73" s="40" t="s">
        <v>111</v>
      </c>
      <c r="L73" s="41"/>
    </row>
    <row r="74" spans="1:12" ht="15">
      <c r="A74" s="23"/>
      <c r="B74" s="152"/>
      <c r="C74" s="36"/>
      <c r="D74" s="36"/>
      <c r="E74" s="36"/>
      <c r="F74" s="67"/>
      <c r="G74" s="37"/>
      <c r="H74" s="39"/>
      <c r="I74" s="39"/>
      <c r="J74" s="38">
        <v>5000000</v>
      </c>
      <c r="K74" s="40" t="s">
        <v>108</v>
      </c>
      <c r="L74" s="41"/>
    </row>
    <row r="75" spans="1:13" ht="15">
      <c r="A75" s="23" t="s">
        <v>103</v>
      </c>
      <c r="B75" s="152"/>
      <c r="C75" s="36">
        <v>43487</v>
      </c>
      <c r="D75" s="36">
        <v>43495</v>
      </c>
      <c r="E75" s="36">
        <v>43496</v>
      </c>
      <c r="F75" s="67"/>
      <c r="G75" s="37">
        <v>29500000</v>
      </c>
      <c r="H75" s="39" t="s">
        <v>37</v>
      </c>
      <c r="I75" s="39" t="s">
        <v>60</v>
      </c>
      <c r="J75" s="38">
        <v>6832000</v>
      </c>
      <c r="K75" s="40" t="s">
        <v>110</v>
      </c>
      <c r="L75" s="41" t="s">
        <v>104</v>
      </c>
      <c r="M75" s="170">
        <f>DAYS360(C75,D75)</f>
        <v>8</v>
      </c>
    </row>
    <row r="76" spans="1:12" ht="15">
      <c r="A76" s="23"/>
      <c r="B76" s="152"/>
      <c r="C76" s="36"/>
      <c r="D76" s="36"/>
      <c r="E76" s="36"/>
      <c r="F76" s="67"/>
      <c r="G76" s="37"/>
      <c r="H76" s="39"/>
      <c r="I76" s="39"/>
      <c r="J76" s="38">
        <v>6095000</v>
      </c>
      <c r="K76" s="40" t="s">
        <v>108</v>
      </c>
      <c r="L76" s="41"/>
    </row>
    <row r="77" spans="1:12" ht="15">
      <c r="A77" s="23"/>
      <c r="B77" s="152"/>
      <c r="C77" s="36"/>
      <c r="D77" s="36"/>
      <c r="E77" s="36"/>
      <c r="F77" s="67"/>
      <c r="G77" s="37"/>
      <c r="H77" s="39"/>
      <c r="I77" s="39"/>
      <c r="J77" s="38">
        <v>3000000</v>
      </c>
      <c r="K77" s="40" t="s">
        <v>111</v>
      </c>
      <c r="L77" s="41"/>
    </row>
    <row r="78" spans="1:12" ht="15">
      <c r="A78" s="23"/>
      <c r="B78" s="152"/>
      <c r="C78" s="36"/>
      <c r="D78" s="36"/>
      <c r="E78" s="36"/>
      <c r="F78" s="67"/>
      <c r="G78" s="37"/>
      <c r="H78" s="39"/>
      <c r="I78" s="39"/>
      <c r="J78" s="38">
        <v>2781000</v>
      </c>
      <c r="K78" s="40" t="s">
        <v>123</v>
      </c>
      <c r="L78" s="41"/>
    </row>
    <row r="79" spans="1:12" ht="15">
      <c r="A79" s="23"/>
      <c r="B79" s="152"/>
      <c r="C79" s="36"/>
      <c r="D79" s="36"/>
      <c r="E79" s="36"/>
      <c r="F79" s="67"/>
      <c r="G79" s="37"/>
      <c r="H79" s="39"/>
      <c r="I79" s="39"/>
      <c r="J79" s="38">
        <v>2740000</v>
      </c>
      <c r="K79" s="40" t="s">
        <v>116</v>
      </c>
      <c r="L79" s="41"/>
    </row>
    <row r="80" spans="1:12" ht="15">
      <c r="A80" s="23"/>
      <c r="B80" s="152"/>
      <c r="C80" s="36"/>
      <c r="D80" s="36"/>
      <c r="E80" s="36"/>
      <c r="F80" s="67"/>
      <c r="G80" s="37"/>
      <c r="H80" s="39"/>
      <c r="I80" s="39"/>
      <c r="J80" s="38">
        <v>2731000</v>
      </c>
      <c r="K80" s="40" t="s">
        <v>124</v>
      </c>
      <c r="L80" s="41"/>
    </row>
    <row r="81" spans="1:12" ht="15">
      <c r="A81" s="23"/>
      <c r="B81" s="152"/>
      <c r="C81" s="36"/>
      <c r="D81" s="36"/>
      <c r="E81" s="36"/>
      <c r="F81" s="67"/>
      <c r="G81" s="37"/>
      <c r="H81" s="39"/>
      <c r="I81" s="39"/>
      <c r="J81" s="38">
        <v>2500000</v>
      </c>
      <c r="K81" s="40" t="s">
        <v>125</v>
      </c>
      <c r="L81" s="41"/>
    </row>
    <row r="82" spans="1:12" ht="15">
      <c r="A82" s="23"/>
      <c r="B82" s="152"/>
      <c r="C82" s="36"/>
      <c r="D82" s="36"/>
      <c r="E82" s="36"/>
      <c r="F82" s="67"/>
      <c r="G82" s="37"/>
      <c r="H82" s="39"/>
      <c r="I82" s="39"/>
      <c r="J82" s="38">
        <v>1601000</v>
      </c>
      <c r="K82" s="40" t="s">
        <v>113</v>
      </c>
      <c r="L82" s="41"/>
    </row>
    <row r="83" spans="1:12" ht="15">
      <c r="A83" s="23"/>
      <c r="B83" s="152"/>
      <c r="C83" s="36"/>
      <c r="D83" s="36"/>
      <c r="E83" s="36"/>
      <c r="F83" s="67"/>
      <c r="G83" s="37"/>
      <c r="H83" s="39"/>
      <c r="I83" s="39"/>
      <c r="J83" s="38">
        <v>1220000</v>
      </c>
      <c r="K83" s="40" t="s">
        <v>126</v>
      </c>
      <c r="L83" s="41"/>
    </row>
    <row r="84" spans="1:12" ht="15">
      <c r="A84" s="69" t="s">
        <v>46</v>
      </c>
      <c r="B84" s="152"/>
      <c r="C84" s="36"/>
      <c r="D84" s="36"/>
      <c r="E84" s="36"/>
      <c r="F84" s="67"/>
      <c r="G84" s="37"/>
      <c r="H84" s="39"/>
      <c r="I84" s="39"/>
      <c r="J84" s="6"/>
      <c r="L84" s="77" t="s">
        <v>46</v>
      </c>
    </row>
    <row r="85" spans="1:12" ht="15">
      <c r="A85" s="78"/>
      <c r="B85" s="79"/>
      <c r="C85" s="80"/>
      <c r="D85" s="80"/>
      <c r="E85" s="81" t="s">
        <v>155</v>
      </c>
      <c r="F85" s="82"/>
      <c r="G85" s="82"/>
      <c r="H85" s="83"/>
      <c r="I85" s="84"/>
      <c r="J85" s="85"/>
      <c r="K85" s="160"/>
      <c r="L85" s="86"/>
    </row>
    <row r="86" spans="1:12" ht="15">
      <c r="A86" s="78"/>
      <c r="B86" s="79"/>
      <c r="C86" s="80"/>
      <c r="D86" s="80"/>
      <c r="E86" s="81"/>
      <c r="F86" s="82"/>
      <c r="G86" s="82"/>
      <c r="H86" s="83"/>
      <c r="I86" s="84"/>
      <c r="J86" s="85"/>
      <c r="K86" s="160"/>
      <c r="L86" s="86"/>
    </row>
    <row r="87" spans="1:13" s="60" customFormat="1" ht="15">
      <c r="A87" s="27"/>
      <c r="B87" s="42"/>
      <c r="C87" s="29" t="s">
        <v>20</v>
      </c>
      <c r="D87" s="30"/>
      <c r="E87" s="30"/>
      <c r="F87" s="30"/>
      <c r="G87" s="31" t="s">
        <v>32</v>
      </c>
      <c r="H87" s="32">
        <f>MEDIAN(M88:M127)</f>
        <v>6</v>
      </c>
      <c r="I87" s="29" t="s">
        <v>33</v>
      </c>
      <c r="J87" s="30"/>
      <c r="K87" s="156"/>
      <c r="L87" s="43"/>
      <c r="M87" s="170"/>
    </row>
    <row r="88" spans="1:13" ht="15">
      <c r="A88" s="23" t="s">
        <v>80</v>
      </c>
      <c r="B88" s="152"/>
      <c r="C88" s="36">
        <v>43462</v>
      </c>
      <c r="D88" s="36">
        <v>43463</v>
      </c>
      <c r="E88" s="36">
        <v>43464</v>
      </c>
      <c r="F88" s="67"/>
      <c r="G88" s="37">
        <v>27280000</v>
      </c>
      <c r="H88" s="39" t="s">
        <v>37</v>
      </c>
      <c r="I88" s="39" t="s">
        <v>81</v>
      </c>
      <c r="J88" s="38">
        <v>10680000</v>
      </c>
      <c r="K88" s="40" t="s">
        <v>111</v>
      </c>
      <c r="L88" s="41" t="s">
        <v>42</v>
      </c>
      <c r="M88" s="170">
        <f>DAYS360(C88,D88)</f>
        <v>1</v>
      </c>
    </row>
    <row r="89" spans="1:12" ht="15">
      <c r="A89" s="23"/>
      <c r="B89" s="152"/>
      <c r="C89" s="36"/>
      <c r="D89" s="36"/>
      <c r="E89" s="36"/>
      <c r="F89" s="67"/>
      <c r="G89" s="37"/>
      <c r="H89" s="39"/>
      <c r="I89" s="39"/>
      <c r="J89" s="38">
        <v>9000000</v>
      </c>
      <c r="K89" s="40" t="s">
        <v>127</v>
      </c>
      <c r="L89" s="41"/>
    </row>
    <row r="90" spans="1:12" ht="15">
      <c r="A90" s="23"/>
      <c r="B90" s="152"/>
      <c r="C90" s="36"/>
      <c r="D90" s="36"/>
      <c r="E90" s="36"/>
      <c r="F90" s="67"/>
      <c r="G90" s="37"/>
      <c r="H90" s="39"/>
      <c r="I90" s="39"/>
      <c r="J90" s="38">
        <v>5000000</v>
      </c>
      <c r="K90" s="40" t="s">
        <v>113</v>
      </c>
      <c r="L90" s="41"/>
    </row>
    <row r="91" spans="1:12" ht="15">
      <c r="A91" s="23"/>
      <c r="B91" s="152"/>
      <c r="C91" s="36"/>
      <c r="D91" s="36"/>
      <c r="E91" s="36"/>
      <c r="F91" s="67"/>
      <c r="G91" s="37"/>
      <c r="H91" s="39"/>
      <c r="I91" s="39"/>
      <c r="J91" s="38">
        <v>2600000</v>
      </c>
      <c r="K91" s="40" t="s">
        <v>128</v>
      </c>
      <c r="L91" s="41"/>
    </row>
    <row r="92" spans="1:13" ht="15">
      <c r="A92" s="23" t="s">
        <v>87</v>
      </c>
      <c r="B92" s="152"/>
      <c r="C92" s="36">
        <v>43464</v>
      </c>
      <c r="D92" s="36">
        <v>43465</v>
      </c>
      <c r="E92" s="36">
        <v>43466</v>
      </c>
      <c r="F92" s="67"/>
      <c r="G92" s="37">
        <v>41750000</v>
      </c>
      <c r="H92" s="39" t="s">
        <v>37</v>
      </c>
      <c r="I92" s="39" t="s">
        <v>88</v>
      </c>
      <c r="J92" s="38">
        <v>22120000</v>
      </c>
      <c r="K92" s="40" t="s">
        <v>129</v>
      </c>
      <c r="L92" s="41" t="s">
        <v>89</v>
      </c>
      <c r="M92" s="170">
        <f>DAYS360(C92,D92)</f>
        <v>0</v>
      </c>
    </row>
    <row r="93" spans="1:12" ht="15">
      <c r="A93" s="23"/>
      <c r="B93" s="152"/>
      <c r="C93" s="36"/>
      <c r="D93" s="36"/>
      <c r="E93" s="36"/>
      <c r="F93" s="67"/>
      <c r="G93" s="37"/>
      <c r="H93" s="39"/>
      <c r="I93" s="39"/>
      <c r="J93" s="38">
        <v>14380000</v>
      </c>
      <c r="K93" s="40" t="s">
        <v>111</v>
      </c>
      <c r="L93" s="41"/>
    </row>
    <row r="94" spans="1:12" ht="15">
      <c r="A94" s="23"/>
      <c r="B94" s="152"/>
      <c r="C94" s="36"/>
      <c r="D94" s="36"/>
      <c r="E94" s="36"/>
      <c r="F94" s="67"/>
      <c r="G94" s="37"/>
      <c r="H94" s="39"/>
      <c r="I94" s="39"/>
      <c r="J94" s="38">
        <v>3500000</v>
      </c>
      <c r="K94" s="40" t="s">
        <v>113</v>
      </c>
      <c r="L94" s="41"/>
    </row>
    <row r="95" spans="1:12" ht="15">
      <c r="A95" s="23"/>
      <c r="B95" s="152"/>
      <c r="C95" s="36"/>
      <c r="D95" s="36"/>
      <c r="E95" s="36"/>
      <c r="F95" s="67"/>
      <c r="G95" s="37"/>
      <c r="H95" s="39"/>
      <c r="I95" s="39"/>
      <c r="J95" s="38">
        <v>1300000</v>
      </c>
      <c r="K95" s="40" t="s">
        <v>130</v>
      </c>
      <c r="L95" s="41"/>
    </row>
    <row r="96" spans="1:12" ht="15">
      <c r="A96" s="23"/>
      <c r="B96" s="152"/>
      <c r="C96" s="36"/>
      <c r="D96" s="36"/>
      <c r="E96" s="36"/>
      <c r="F96" s="67"/>
      <c r="G96" s="37"/>
      <c r="H96" s="39"/>
      <c r="I96" s="39"/>
      <c r="J96" s="38">
        <v>450000</v>
      </c>
      <c r="K96" s="40" t="s">
        <v>89</v>
      </c>
      <c r="L96" s="41"/>
    </row>
    <row r="97" spans="1:13" ht="15">
      <c r="A97" s="23" t="s">
        <v>90</v>
      </c>
      <c r="B97" s="152"/>
      <c r="C97" s="36">
        <v>43461</v>
      </c>
      <c r="D97" s="36">
        <v>43466</v>
      </c>
      <c r="E97" s="36">
        <v>43468</v>
      </c>
      <c r="F97" s="67"/>
      <c r="G97" s="37">
        <v>27000000</v>
      </c>
      <c r="H97" s="39" t="s">
        <v>37</v>
      </c>
      <c r="I97" s="39" t="s">
        <v>60</v>
      </c>
      <c r="J97" s="38">
        <v>27000000</v>
      </c>
      <c r="K97" s="40" t="s">
        <v>129</v>
      </c>
      <c r="L97" s="41" t="s">
        <v>66</v>
      </c>
      <c r="M97" s="170">
        <f>DAYS360(C97,D97)</f>
        <v>4</v>
      </c>
    </row>
    <row r="98" spans="1:13" ht="15">
      <c r="A98" s="23" t="s">
        <v>91</v>
      </c>
      <c r="B98" s="152"/>
      <c r="C98" s="36">
        <v>43464</v>
      </c>
      <c r="D98" s="36">
        <v>43475</v>
      </c>
      <c r="E98" s="36">
        <v>43477</v>
      </c>
      <c r="F98" s="67"/>
      <c r="G98" s="37">
        <v>21900000</v>
      </c>
      <c r="H98" s="39" t="s">
        <v>37</v>
      </c>
      <c r="I98" s="39" t="s">
        <v>78</v>
      </c>
      <c r="J98" s="38">
        <v>11485000</v>
      </c>
      <c r="K98" s="40" t="s">
        <v>130</v>
      </c>
      <c r="L98" s="41" t="s">
        <v>89</v>
      </c>
      <c r="M98" s="170">
        <f>DAYS360(C98,D98)</f>
        <v>10</v>
      </c>
    </row>
    <row r="99" spans="1:12" ht="15">
      <c r="A99" s="23"/>
      <c r="B99" s="152"/>
      <c r="C99" s="36"/>
      <c r="D99" s="36"/>
      <c r="E99" s="36"/>
      <c r="F99" s="67"/>
      <c r="G99" s="37"/>
      <c r="H99" s="39"/>
      <c r="I99" s="39"/>
      <c r="J99" s="38">
        <v>4024000</v>
      </c>
      <c r="K99" s="40" t="s">
        <v>124</v>
      </c>
      <c r="L99" s="41"/>
    </row>
    <row r="100" spans="1:12" ht="15">
      <c r="A100" s="23"/>
      <c r="B100" s="152"/>
      <c r="C100" s="36"/>
      <c r="D100" s="36"/>
      <c r="E100" s="36"/>
      <c r="F100" s="67"/>
      <c r="G100" s="37"/>
      <c r="H100" s="39"/>
      <c r="I100" s="39"/>
      <c r="J100" s="38">
        <v>1900000</v>
      </c>
      <c r="K100" s="40" t="s">
        <v>131</v>
      </c>
      <c r="L100" s="41"/>
    </row>
    <row r="101" spans="1:12" ht="15">
      <c r="A101" s="23"/>
      <c r="B101" s="152"/>
      <c r="C101" s="36"/>
      <c r="D101" s="36"/>
      <c r="E101" s="36"/>
      <c r="F101" s="67"/>
      <c r="G101" s="37"/>
      <c r="H101" s="39"/>
      <c r="I101" s="39"/>
      <c r="J101" s="38">
        <v>1500000</v>
      </c>
      <c r="K101" s="40" t="s">
        <v>132</v>
      </c>
      <c r="L101" s="41"/>
    </row>
    <row r="102" spans="1:12" ht="15">
      <c r="A102" s="23"/>
      <c r="B102" s="152"/>
      <c r="C102" s="36"/>
      <c r="D102" s="36"/>
      <c r="E102" s="36"/>
      <c r="F102" s="67"/>
      <c r="G102" s="37"/>
      <c r="H102" s="39"/>
      <c r="I102" s="39"/>
      <c r="J102" s="38">
        <v>1496000</v>
      </c>
      <c r="K102" s="40" t="s">
        <v>133</v>
      </c>
      <c r="L102" s="41"/>
    </row>
    <row r="103" spans="1:12" ht="15">
      <c r="A103" s="23"/>
      <c r="B103" s="152"/>
      <c r="C103" s="36"/>
      <c r="D103" s="36"/>
      <c r="E103" s="36"/>
      <c r="F103" s="67"/>
      <c r="G103" s="37"/>
      <c r="H103" s="39"/>
      <c r="I103" s="39"/>
      <c r="J103" s="38">
        <v>1495000</v>
      </c>
      <c r="K103" s="40" t="s">
        <v>134</v>
      </c>
      <c r="L103" s="41"/>
    </row>
    <row r="104" spans="1:13" ht="15">
      <c r="A104" s="23" t="s">
        <v>92</v>
      </c>
      <c r="B104" s="152"/>
      <c r="C104" s="36">
        <v>43472</v>
      </c>
      <c r="D104" s="36">
        <v>43480</v>
      </c>
      <c r="E104" s="36">
        <v>43481</v>
      </c>
      <c r="F104" s="67"/>
      <c r="G104" s="37">
        <v>32500000</v>
      </c>
      <c r="H104" s="39" t="s">
        <v>37</v>
      </c>
      <c r="I104" s="39" t="s">
        <v>93</v>
      </c>
      <c r="J104" s="38">
        <v>8128000</v>
      </c>
      <c r="K104" s="40" t="s">
        <v>111</v>
      </c>
      <c r="L104" s="41" t="s">
        <v>89</v>
      </c>
      <c r="M104" s="170">
        <f>DAYS360(C104,D104)</f>
        <v>8</v>
      </c>
    </row>
    <row r="105" spans="1:12" ht="15">
      <c r="A105" s="23"/>
      <c r="B105" s="152"/>
      <c r="C105" s="36"/>
      <c r="D105" s="36"/>
      <c r="E105" s="36"/>
      <c r="F105" s="67"/>
      <c r="G105" s="37"/>
      <c r="H105" s="39"/>
      <c r="I105" s="39"/>
      <c r="J105" s="38">
        <v>6000000</v>
      </c>
      <c r="K105" s="40" t="s">
        <v>123</v>
      </c>
      <c r="L105" s="41"/>
    </row>
    <row r="106" spans="1:12" ht="15">
      <c r="A106" s="23"/>
      <c r="B106" s="152"/>
      <c r="C106" s="36"/>
      <c r="D106" s="36"/>
      <c r="E106" s="36"/>
      <c r="F106" s="67"/>
      <c r="G106" s="37"/>
      <c r="H106" s="39"/>
      <c r="I106" s="39"/>
      <c r="J106" s="38">
        <v>5502000</v>
      </c>
      <c r="K106" s="40" t="s">
        <v>131</v>
      </c>
      <c r="L106" s="41"/>
    </row>
    <row r="107" spans="1:12" ht="15">
      <c r="A107" s="23"/>
      <c r="B107" s="152"/>
      <c r="C107" s="36"/>
      <c r="D107" s="36"/>
      <c r="E107" s="36"/>
      <c r="F107" s="67"/>
      <c r="G107" s="37"/>
      <c r="H107" s="39"/>
      <c r="I107" s="39"/>
      <c r="J107" s="38">
        <v>5000000</v>
      </c>
      <c r="K107" s="40" t="s">
        <v>135</v>
      </c>
      <c r="L107" s="41"/>
    </row>
    <row r="108" spans="1:12" ht="15">
      <c r="A108" s="23"/>
      <c r="B108" s="152"/>
      <c r="C108" s="36"/>
      <c r="D108" s="36"/>
      <c r="E108" s="36"/>
      <c r="F108" s="67"/>
      <c r="G108" s="37"/>
      <c r="H108" s="39"/>
      <c r="I108" s="39"/>
      <c r="J108" s="38">
        <v>3534000</v>
      </c>
      <c r="K108" s="40" t="s">
        <v>113</v>
      </c>
      <c r="L108" s="41"/>
    </row>
    <row r="109" spans="1:12" ht="15">
      <c r="A109" s="23"/>
      <c r="B109" s="152"/>
      <c r="C109" s="36"/>
      <c r="D109" s="36"/>
      <c r="E109" s="36"/>
      <c r="F109" s="67"/>
      <c r="G109" s="37"/>
      <c r="H109" s="39"/>
      <c r="I109" s="39"/>
      <c r="J109" s="38">
        <v>2500000</v>
      </c>
      <c r="K109" s="40" t="s">
        <v>136</v>
      </c>
      <c r="L109" s="41"/>
    </row>
    <row r="110" spans="1:12" ht="15">
      <c r="A110" s="23"/>
      <c r="B110" s="152"/>
      <c r="C110" s="36"/>
      <c r="D110" s="36"/>
      <c r="E110" s="36"/>
      <c r="F110" s="67"/>
      <c r="G110" s="37"/>
      <c r="H110" s="39"/>
      <c r="I110" s="39"/>
      <c r="J110" s="38">
        <v>1836000</v>
      </c>
      <c r="K110" s="40" t="s">
        <v>128</v>
      </c>
      <c r="L110" s="41"/>
    </row>
    <row r="111" spans="1:13" ht="15">
      <c r="A111" s="23" t="s">
        <v>94</v>
      </c>
      <c r="B111" s="152"/>
      <c r="C111" s="36">
        <v>43476</v>
      </c>
      <c r="D111" s="36">
        <v>43483</v>
      </c>
      <c r="E111" s="36">
        <v>43485</v>
      </c>
      <c r="F111" s="67"/>
      <c r="G111" s="37">
        <v>48000000</v>
      </c>
      <c r="H111" s="39" t="s">
        <v>37</v>
      </c>
      <c r="I111" s="39" t="s">
        <v>60</v>
      </c>
      <c r="J111" s="38">
        <v>38000000</v>
      </c>
      <c r="K111" s="40" t="s">
        <v>111</v>
      </c>
      <c r="L111" s="41" t="s">
        <v>66</v>
      </c>
      <c r="M111" s="170">
        <f>DAYS360(C111,D111)</f>
        <v>7</v>
      </c>
    </row>
    <row r="112" spans="1:12" ht="15">
      <c r="A112" s="23"/>
      <c r="B112" s="152"/>
      <c r="C112" s="36"/>
      <c r="D112" s="36"/>
      <c r="E112" s="36"/>
      <c r="F112" s="67"/>
      <c r="G112" s="37"/>
      <c r="H112" s="39"/>
      <c r="I112" s="39"/>
      <c r="J112" s="38">
        <v>10000000</v>
      </c>
      <c r="K112" s="40" t="s">
        <v>129</v>
      </c>
      <c r="L112" s="41"/>
    </row>
    <row r="113" spans="1:13" ht="15">
      <c r="A113" s="23" t="s">
        <v>95</v>
      </c>
      <c r="B113" s="152"/>
      <c r="C113" s="36">
        <v>43475</v>
      </c>
      <c r="D113" s="36">
        <v>43485</v>
      </c>
      <c r="E113" s="36">
        <v>43487</v>
      </c>
      <c r="F113" s="67"/>
      <c r="G113" s="37">
        <v>60440000</v>
      </c>
      <c r="H113" s="39" t="s">
        <v>37</v>
      </c>
      <c r="I113" s="39" t="s">
        <v>60</v>
      </c>
      <c r="J113" s="38">
        <v>30440000</v>
      </c>
      <c r="K113" s="40" t="s">
        <v>129</v>
      </c>
      <c r="L113" s="41" t="s">
        <v>66</v>
      </c>
      <c r="M113" s="170">
        <f>DAYS360(C113,D113)</f>
        <v>10</v>
      </c>
    </row>
    <row r="114" spans="1:12" ht="15">
      <c r="A114" s="23"/>
      <c r="B114" s="152"/>
      <c r="C114" s="36"/>
      <c r="D114" s="36"/>
      <c r="E114" s="36"/>
      <c r="F114" s="67"/>
      <c r="G114" s="37"/>
      <c r="H114" s="39"/>
      <c r="I114" s="39"/>
      <c r="J114" s="38">
        <v>10716000</v>
      </c>
      <c r="K114" s="40" t="s">
        <v>137</v>
      </c>
      <c r="L114" s="41"/>
    </row>
    <row r="115" spans="1:12" ht="15">
      <c r="A115" s="23"/>
      <c r="B115" s="152"/>
      <c r="C115" s="36"/>
      <c r="D115" s="36"/>
      <c r="E115" s="36"/>
      <c r="F115" s="67"/>
      <c r="G115" s="37"/>
      <c r="H115" s="39"/>
      <c r="I115" s="39"/>
      <c r="J115" s="38">
        <v>9596000</v>
      </c>
      <c r="K115" s="40" t="s">
        <v>138</v>
      </c>
      <c r="L115" s="41"/>
    </row>
    <row r="116" spans="1:12" ht="15">
      <c r="A116" s="23"/>
      <c r="B116" s="152"/>
      <c r="C116" s="36"/>
      <c r="D116" s="36"/>
      <c r="E116" s="36"/>
      <c r="F116" s="67"/>
      <c r="G116" s="37"/>
      <c r="H116" s="39"/>
      <c r="I116" s="39"/>
      <c r="J116" s="38">
        <v>4143000</v>
      </c>
      <c r="K116" s="40" t="s">
        <v>139</v>
      </c>
      <c r="L116" s="41"/>
    </row>
    <row r="117" spans="1:12" ht="15">
      <c r="A117" s="23"/>
      <c r="B117" s="152"/>
      <c r="C117" s="36"/>
      <c r="D117" s="36"/>
      <c r="E117" s="36"/>
      <c r="F117" s="67"/>
      <c r="G117" s="37"/>
      <c r="H117" s="39"/>
      <c r="I117" s="39"/>
      <c r="J117" s="38">
        <v>2632000</v>
      </c>
      <c r="K117" s="40" t="s">
        <v>130</v>
      </c>
      <c r="L117" s="41"/>
    </row>
    <row r="118" spans="1:12" ht="15">
      <c r="A118" s="23"/>
      <c r="B118" s="152"/>
      <c r="C118" s="36"/>
      <c r="D118" s="36"/>
      <c r="E118" s="36"/>
      <c r="F118" s="67"/>
      <c r="G118" s="37"/>
      <c r="H118" s="39"/>
      <c r="I118" s="39"/>
      <c r="J118" s="38">
        <v>1503000</v>
      </c>
      <c r="K118" s="40" t="s">
        <v>133</v>
      </c>
      <c r="L118" s="41"/>
    </row>
    <row r="119" spans="1:12" ht="15">
      <c r="A119" s="23"/>
      <c r="B119" s="152"/>
      <c r="C119" s="36"/>
      <c r="D119" s="36"/>
      <c r="E119" s="36"/>
      <c r="F119" s="67"/>
      <c r="G119" s="37"/>
      <c r="H119" s="39"/>
      <c r="I119" s="39"/>
      <c r="J119" s="38">
        <v>1410000</v>
      </c>
      <c r="K119" s="40" t="s">
        <v>140</v>
      </c>
      <c r="L119" s="41"/>
    </row>
    <row r="120" spans="1:13" ht="15">
      <c r="A120" s="23" t="s">
        <v>96</v>
      </c>
      <c r="B120" s="152"/>
      <c r="C120" s="36">
        <v>43481</v>
      </c>
      <c r="D120" s="36">
        <v>43487</v>
      </c>
      <c r="E120" s="36">
        <v>43488</v>
      </c>
      <c r="F120" s="67"/>
      <c r="G120" s="37">
        <v>31500000</v>
      </c>
      <c r="H120" s="39" t="s">
        <v>37</v>
      </c>
      <c r="I120" s="39" t="s">
        <v>60</v>
      </c>
      <c r="J120" s="38">
        <v>30000000</v>
      </c>
      <c r="K120" s="40" t="s">
        <v>129</v>
      </c>
      <c r="L120" s="41" t="s">
        <v>97</v>
      </c>
      <c r="M120" s="170">
        <f>DAYS360(C120,D120)</f>
        <v>6</v>
      </c>
    </row>
    <row r="121" spans="1:12" ht="15">
      <c r="A121" s="23"/>
      <c r="B121" s="152"/>
      <c r="C121" s="36"/>
      <c r="D121" s="36"/>
      <c r="E121" s="36"/>
      <c r="F121" s="67"/>
      <c r="G121" s="37"/>
      <c r="H121" s="39"/>
      <c r="I121" s="39"/>
      <c r="J121" s="38">
        <v>1500000</v>
      </c>
      <c r="K121" s="40" t="s">
        <v>111</v>
      </c>
      <c r="L121" s="41"/>
    </row>
    <row r="122" spans="1:13" ht="15">
      <c r="A122" s="23" t="s">
        <v>98</v>
      </c>
      <c r="B122" s="152"/>
      <c r="C122" s="36">
        <v>43481</v>
      </c>
      <c r="D122" s="36">
        <v>43487</v>
      </c>
      <c r="E122" s="36">
        <v>43489</v>
      </c>
      <c r="F122" s="67"/>
      <c r="G122" s="37">
        <v>16430000</v>
      </c>
      <c r="H122" s="39" t="s">
        <v>37</v>
      </c>
      <c r="I122" s="39" t="s">
        <v>60</v>
      </c>
      <c r="J122" s="38">
        <v>16430000</v>
      </c>
      <c r="K122" s="40" t="s">
        <v>129</v>
      </c>
      <c r="L122" s="41" t="s">
        <v>66</v>
      </c>
      <c r="M122" s="170">
        <f>DAYS360(C122,D122)</f>
        <v>6</v>
      </c>
    </row>
    <row r="123" spans="1:13" ht="15">
      <c r="A123" s="23" t="s">
        <v>99</v>
      </c>
      <c r="B123" s="152"/>
      <c r="C123" s="36">
        <v>43484</v>
      </c>
      <c r="D123" s="36">
        <v>43489</v>
      </c>
      <c r="E123" s="36">
        <v>43490</v>
      </c>
      <c r="F123" s="67"/>
      <c r="G123" s="37">
        <v>15000000</v>
      </c>
      <c r="H123" s="39" t="s">
        <v>37</v>
      </c>
      <c r="I123" s="39" t="s">
        <v>60</v>
      </c>
      <c r="J123" s="38">
        <v>15000000</v>
      </c>
      <c r="K123" s="40" t="s">
        <v>129</v>
      </c>
      <c r="L123" s="41" t="s">
        <v>97</v>
      </c>
      <c r="M123" s="170">
        <f>DAYS360(C123,D123)</f>
        <v>5</v>
      </c>
    </row>
    <row r="124" spans="1:13" ht="15">
      <c r="A124" s="23" t="s">
        <v>100</v>
      </c>
      <c r="B124" s="152"/>
      <c r="C124" s="36">
        <v>43480</v>
      </c>
      <c r="D124" s="36">
        <v>43488</v>
      </c>
      <c r="E124" s="36">
        <v>43491</v>
      </c>
      <c r="F124" s="67"/>
      <c r="G124" s="37">
        <v>45600000</v>
      </c>
      <c r="H124" s="39" t="s">
        <v>37</v>
      </c>
      <c r="I124" s="39" t="s">
        <v>60</v>
      </c>
      <c r="J124" s="38">
        <v>39000000</v>
      </c>
      <c r="K124" s="40" t="s">
        <v>129</v>
      </c>
      <c r="L124" s="41" t="s">
        <v>89</v>
      </c>
      <c r="M124" s="170">
        <f>DAYS360(C124,D124)</f>
        <v>8</v>
      </c>
    </row>
    <row r="125" spans="1:12" ht="15">
      <c r="A125" s="23"/>
      <c r="B125" s="152"/>
      <c r="C125" s="36"/>
      <c r="D125" s="36"/>
      <c r="E125" s="36"/>
      <c r="F125" s="67"/>
      <c r="G125" s="37"/>
      <c r="H125" s="39"/>
      <c r="I125" s="39"/>
      <c r="J125" s="38">
        <v>6600000</v>
      </c>
      <c r="K125" s="40" t="s">
        <v>123</v>
      </c>
      <c r="L125" s="41"/>
    </row>
    <row r="126" spans="1:13" ht="15">
      <c r="A126" s="23" t="s">
        <v>101</v>
      </c>
      <c r="B126" s="152"/>
      <c r="C126" s="36">
        <v>43486</v>
      </c>
      <c r="D126" s="36">
        <v>43491</v>
      </c>
      <c r="E126" s="36">
        <v>43492</v>
      </c>
      <c r="F126" s="67"/>
      <c r="G126" s="37">
        <v>20000000</v>
      </c>
      <c r="H126" s="39" t="s">
        <v>37</v>
      </c>
      <c r="I126" s="39" t="s">
        <v>102</v>
      </c>
      <c r="J126" s="38">
        <v>20000000</v>
      </c>
      <c r="K126" s="40" t="s">
        <v>129</v>
      </c>
      <c r="L126" s="41" t="s">
        <v>63</v>
      </c>
      <c r="M126" s="170">
        <f>DAYS360(C126,D126)</f>
        <v>5</v>
      </c>
    </row>
    <row r="127" spans="1:13" ht="15">
      <c r="A127" s="23" t="s">
        <v>103</v>
      </c>
      <c r="B127" s="152"/>
      <c r="C127" s="36">
        <v>43487</v>
      </c>
      <c r="D127" s="36">
        <v>43492</v>
      </c>
      <c r="E127" s="36">
        <v>43494</v>
      </c>
      <c r="F127" s="67"/>
      <c r="G127" s="37">
        <v>30000000</v>
      </c>
      <c r="H127" s="39" t="s">
        <v>37</v>
      </c>
      <c r="I127" s="39" t="s">
        <v>60</v>
      </c>
      <c r="J127" s="38">
        <v>30000000</v>
      </c>
      <c r="K127" s="40" t="s">
        <v>129</v>
      </c>
      <c r="L127" s="41" t="s">
        <v>104</v>
      </c>
      <c r="M127" s="170">
        <f>DAYS360(C127,D127)</f>
        <v>5</v>
      </c>
    </row>
    <row r="128" spans="1:12" ht="15">
      <c r="A128" s="69" t="s">
        <v>45</v>
      </c>
      <c r="B128" s="62"/>
      <c r="C128" s="63"/>
      <c r="D128" s="63"/>
      <c r="E128" s="64"/>
      <c r="F128" s="51"/>
      <c r="G128" s="51"/>
      <c r="H128" s="52"/>
      <c r="I128" s="53"/>
      <c r="J128" s="54"/>
      <c r="K128" s="158"/>
      <c r="L128" s="77" t="s">
        <v>45</v>
      </c>
    </row>
    <row r="129" spans="1:12" ht="15">
      <c r="A129" s="78"/>
      <c r="B129" s="79"/>
      <c r="C129" s="80"/>
      <c r="D129" s="80"/>
      <c r="E129" s="81" t="s">
        <v>155</v>
      </c>
      <c r="F129" s="82"/>
      <c r="G129" s="82"/>
      <c r="H129" s="83"/>
      <c r="I129" s="84"/>
      <c r="J129" s="85"/>
      <c r="K129" s="160"/>
      <c r="L129" s="86"/>
    </row>
    <row r="130" spans="1:12" ht="15">
      <c r="A130" s="78"/>
      <c r="B130" s="79"/>
      <c r="C130" s="80"/>
      <c r="D130" s="80"/>
      <c r="E130" s="81"/>
      <c r="F130" s="82"/>
      <c r="G130" s="82"/>
      <c r="H130" s="83"/>
      <c r="I130" s="84"/>
      <c r="J130" s="85"/>
      <c r="K130" s="160"/>
      <c r="L130" s="86"/>
    </row>
    <row r="131" spans="1:12" ht="15">
      <c r="A131" s="27"/>
      <c r="B131" s="42"/>
      <c r="C131" s="29" t="s">
        <v>40</v>
      </c>
      <c r="D131" s="30"/>
      <c r="E131" s="30"/>
      <c r="F131" s="30"/>
      <c r="G131" s="31" t="s">
        <v>32</v>
      </c>
      <c r="H131" s="32">
        <f>MEDIAN(M132:M139)</f>
        <v>2</v>
      </c>
      <c r="I131" s="29" t="s">
        <v>33</v>
      </c>
      <c r="J131" s="29"/>
      <c r="K131" s="161"/>
      <c r="L131" s="43"/>
    </row>
    <row r="132" spans="1:13" ht="15">
      <c r="A132" s="23" t="s">
        <v>59</v>
      </c>
      <c r="B132" s="152"/>
      <c r="C132" s="36">
        <v>43464</v>
      </c>
      <c r="D132" s="36">
        <v>43467</v>
      </c>
      <c r="E132" s="36">
        <v>43468</v>
      </c>
      <c r="F132" s="67"/>
      <c r="G132" s="37">
        <v>20000000</v>
      </c>
      <c r="H132" s="39" t="s">
        <v>37</v>
      </c>
      <c r="I132" s="39" t="s">
        <v>60</v>
      </c>
      <c r="J132" s="38">
        <v>17855000</v>
      </c>
      <c r="K132" s="40" t="s">
        <v>141</v>
      </c>
      <c r="L132" s="41" t="s">
        <v>61</v>
      </c>
      <c r="M132" s="170">
        <f>DAYS360(C132,D132)</f>
        <v>2</v>
      </c>
    </row>
    <row r="133" spans="1:12" ht="15">
      <c r="A133" s="23"/>
      <c r="B133" s="152"/>
      <c r="C133" s="36"/>
      <c r="D133" s="36"/>
      <c r="E133" s="36"/>
      <c r="F133" s="67"/>
      <c r="G133" s="37"/>
      <c r="H133" s="39"/>
      <c r="I133" s="39"/>
      <c r="J133" s="38">
        <v>2145000</v>
      </c>
      <c r="K133" s="40" t="s">
        <v>142</v>
      </c>
      <c r="L133" s="41"/>
    </row>
    <row r="134" spans="1:13" ht="15">
      <c r="A134" s="23" t="s">
        <v>105</v>
      </c>
      <c r="B134" s="152"/>
      <c r="C134" s="36">
        <v>43464</v>
      </c>
      <c r="D134" s="36">
        <v>43468</v>
      </c>
      <c r="E134" s="36">
        <v>43469</v>
      </c>
      <c r="F134" s="67"/>
      <c r="G134" s="37">
        <v>5000000</v>
      </c>
      <c r="H134" s="39" t="s">
        <v>37</v>
      </c>
      <c r="I134" s="39" t="s">
        <v>60</v>
      </c>
      <c r="J134" s="38">
        <v>5000000</v>
      </c>
      <c r="K134" s="40" t="s">
        <v>141</v>
      </c>
      <c r="L134" s="41" t="s">
        <v>66</v>
      </c>
      <c r="M134" s="170">
        <f>DAYS360(C134,D134)</f>
        <v>3</v>
      </c>
    </row>
    <row r="135" spans="1:13" ht="15">
      <c r="A135" s="23" t="s">
        <v>92</v>
      </c>
      <c r="B135" s="152"/>
      <c r="C135" s="36">
        <v>43472</v>
      </c>
      <c r="D135" s="36">
        <v>43474</v>
      </c>
      <c r="E135" s="36">
        <v>43479</v>
      </c>
      <c r="F135" s="67"/>
      <c r="G135" s="37">
        <v>20000000</v>
      </c>
      <c r="H135" s="39" t="s">
        <v>37</v>
      </c>
      <c r="I135" s="39" t="s">
        <v>81</v>
      </c>
      <c r="J135" s="38">
        <v>9171000</v>
      </c>
      <c r="K135" s="40" t="s">
        <v>143</v>
      </c>
      <c r="L135" s="41" t="s">
        <v>89</v>
      </c>
      <c r="M135" s="170">
        <f>DAYS360(C135,D135)</f>
        <v>2</v>
      </c>
    </row>
    <row r="136" spans="1:12" ht="15">
      <c r="A136" s="23"/>
      <c r="B136" s="152"/>
      <c r="C136" s="36"/>
      <c r="D136" s="36"/>
      <c r="E136" s="36"/>
      <c r="F136" s="67"/>
      <c r="G136" s="37"/>
      <c r="H136" s="39"/>
      <c r="I136" s="39"/>
      <c r="J136" s="38">
        <v>3992000</v>
      </c>
      <c r="K136" s="40" t="s">
        <v>144</v>
      </c>
      <c r="L136" s="41"/>
    </row>
    <row r="137" spans="1:12" ht="15">
      <c r="A137" s="23"/>
      <c r="B137" s="152"/>
      <c r="C137" s="36"/>
      <c r="D137" s="36"/>
      <c r="E137" s="36"/>
      <c r="F137" s="67"/>
      <c r="G137" s="37"/>
      <c r="H137" s="39"/>
      <c r="I137" s="39"/>
      <c r="J137" s="38">
        <v>3940000</v>
      </c>
      <c r="K137" s="40" t="s">
        <v>138</v>
      </c>
      <c r="L137" s="41"/>
    </row>
    <row r="138" spans="1:12" ht="15">
      <c r="A138" s="23"/>
      <c r="B138" s="152"/>
      <c r="C138" s="36"/>
      <c r="D138" s="36"/>
      <c r="E138" s="36"/>
      <c r="F138" s="67"/>
      <c r="G138" s="37"/>
      <c r="H138" s="39"/>
      <c r="I138" s="39"/>
      <c r="J138" s="38">
        <v>2500000</v>
      </c>
      <c r="K138" s="40" t="s">
        <v>141</v>
      </c>
      <c r="L138" s="41"/>
    </row>
    <row r="139" spans="1:12" ht="15">
      <c r="A139" s="23"/>
      <c r="B139" s="152"/>
      <c r="C139" s="36"/>
      <c r="D139" s="36"/>
      <c r="E139" s="36"/>
      <c r="F139" s="67"/>
      <c r="G139" s="37"/>
      <c r="H139" s="39"/>
      <c r="I139" s="39"/>
      <c r="J139" s="38">
        <v>336000</v>
      </c>
      <c r="K139" s="40" t="s">
        <v>145</v>
      </c>
      <c r="L139" s="41"/>
    </row>
    <row r="140" spans="1:12" ht="15">
      <c r="A140" s="23"/>
      <c r="B140" s="152"/>
      <c r="C140" s="36"/>
      <c r="D140" s="36"/>
      <c r="E140" s="36"/>
      <c r="F140" s="67"/>
      <c r="G140" s="37"/>
      <c r="H140" s="39"/>
      <c r="I140" s="39"/>
      <c r="J140" s="38">
        <v>61000</v>
      </c>
      <c r="K140" s="40" t="s">
        <v>142</v>
      </c>
      <c r="L140" s="41"/>
    </row>
    <row r="141" spans="1:12" ht="15">
      <c r="A141" s="27"/>
      <c r="B141" s="42"/>
      <c r="C141" s="29" t="s">
        <v>22</v>
      </c>
      <c r="D141" s="30"/>
      <c r="E141" s="30"/>
      <c r="F141" s="30"/>
      <c r="G141" s="31" t="s">
        <v>32</v>
      </c>
      <c r="H141" s="32" t="s">
        <v>39</v>
      </c>
      <c r="I141" s="29" t="s">
        <v>33</v>
      </c>
      <c r="J141" s="30"/>
      <c r="K141" s="156"/>
      <c r="L141" s="43"/>
    </row>
    <row r="142" spans="1:12" ht="15">
      <c r="A142" s="89" t="s">
        <v>39</v>
      </c>
      <c r="B142" s="90"/>
      <c r="C142" s="36"/>
      <c r="D142" s="36"/>
      <c r="E142" s="36"/>
      <c r="F142" s="67"/>
      <c r="G142" s="37"/>
      <c r="H142" s="39"/>
      <c r="I142" s="39"/>
      <c r="J142" s="38"/>
      <c r="K142" s="40"/>
      <c r="L142" s="41"/>
    </row>
    <row r="143" spans="1:12" ht="15">
      <c r="A143" s="27"/>
      <c r="B143" s="42"/>
      <c r="C143" s="29" t="s">
        <v>49</v>
      </c>
      <c r="D143" s="30"/>
      <c r="E143" s="30"/>
      <c r="F143" s="30"/>
      <c r="G143" s="31" t="s">
        <v>32</v>
      </c>
      <c r="H143" s="32">
        <f>MEDIAN(M144:M167)</f>
        <v>1.5</v>
      </c>
      <c r="I143" s="29" t="s">
        <v>33</v>
      </c>
      <c r="J143" s="30"/>
      <c r="K143" s="156"/>
      <c r="L143" s="43"/>
    </row>
    <row r="144" spans="1:13" ht="15">
      <c r="A144" s="23" t="s">
        <v>105</v>
      </c>
      <c r="B144" s="152"/>
      <c r="C144" s="36">
        <v>43464</v>
      </c>
      <c r="D144" s="36">
        <v>43465</v>
      </c>
      <c r="E144" s="36">
        <v>43466</v>
      </c>
      <c r="F144" s="67"/>
      <c r="G144" s="37">
        <v>28000000</v>
      </c>
      <c r="H144" s="39" t="s">
        <v>37</v>
      </c>
      <c r="I144" s="39" t="s">
        <v>60</v>
      </c>
      <c r="J144" s="38">
        <v>10246000</v>
      </c>
      <c r="K144" s="40" t="s">
        <v>146</v>
      </c>
      <c r="L144" s="41" t="s">
        <v>66</v>
      </c>
      <c r="M144" s="170">
        <f>DAYS360(C144,D144)</f>
        <v>0</v>
      </c>
    </row>
    <row r="145" spans="1:12" ht="15">
      <c r="A145" s="23"/>
      <c r="B145" s="152"/>
      <c r="C145" s="36"/>
      <c r="D145" s="36"/>
      <c r="E145" s="36"/>
      <c r="F145" s="67"/>
      <c r="G145" s="37"/>
      <c r="H145" s="39"/>
      <c r="I145" s="39"/>
      <c r="J145" s="38">
        <v>5500000</v>
      </c>
      <c r="K145" s="40" t="s">
        <v>147</v>
      </c>
      <c r="L145" s="41"/>
    </row>
    <row r="146" spans="1:12" ht="15">
      <c r="A146" s="23"/>
      <c r="B146" s="152"/>
      <c r="C146" s="36"/>
      <c r="D146" s="36"/>
      <c r="E146" s="36"/>
      <c r="F146" s="67"/>
      <c r="G146" s="37"/>
      <c r="H146" s="39"/>
      <c r="I146" s="39"/>
      <c r="J146" s="38">
        <v>3000000</v>
      </c>
      <c r="K146" s="40" t="s">
        <v>148</v>
      </c>
      <c r="L146" s="41"/>
    </row>
    <row r="147" spans="1:12" ht="15">
      <c r="A147" s="23"/>
      <c r="B147" s="152"/>
      <c r="C147" s="36"/>
      <c r="D147" s="36"/>
      <c r="E147" s="36"/>
      <c r="F147" s="67"/>
      <c r="G147" s="37"/>
      <c r="H147" s="39"/>
      <c r="I147" s="39"/>
      <c r="J147" s="38">
        <v>2780000</v>
      </c>
      <c r="K147" s="40" t="s">
        <v>113</v>
      </c>
      <c r="L147" s="41"/>
    </row>
    <row r="148" spans="1:12" ht="15">
      <c r="A148" s="23"/>
      <c r="B148" s="152"/>
      <c r="C148" s="36"/>
      <c r="D148" s="36"/>
      <c r="E148" s="36"/>
      <c r="F148" s="67"/>
      <c r="G148" s="37"/>
      <c r="H148" s="39"/>
      <c r="I148" s="39"/>
      <c r="J148" s="38">
        <v>2418000</v>
      </c>
      <c r="K148" s="40" t="s">
        <v>149</v>
      </c>
      <c r="L148" s="41"/>
    </row>
    <row r="149" spans="1:12" ht="15">
      <c r="A149" s="23"/>
      <c r="B149" s="152"/>
      <c r="C149" s="36"/>
      <c r="D149" s="36"/>
      <c r="E149" s="36"/>
      <c r="F149" s="67"/>
      <c r="G149" s="37"/>
      <c r="H149" s="39"/>
      <c r="I149" s="39"/>
      <c r="J149" s="38">
        <v>1803000</v>
      </c>
      <c r="K149" s="40" t="s">
        <v>150</v>
      </c>
      <c r="L149" s="41"/>
    </row>
    <row r="150" spans="1:12" ht="15">
      <c r="A150" s="23"/>
      <c r="B150" s="152"/>
      <c r="C150" s="36"/>
      <c r="D150" s="36"/>
      <c r="E150" s="36"/>
      <c r="F150" s="67"/>
      <c r="G150" s="37"/>
      <c r="H150" s="39"/>
      <c r="I150" s="39"/>
      <c r="J150" s="38">
        <v>1689000</v>
      </c>
      <c r="K150" s="40" t="s">
        <v>151</v>
      </c>
      <c r="L150" s="41"/>
    </row>
    <row r="151" spans="1:12" ht="15">
      <c r="A151" s="23"/>
      <c r="B151" s="152"/>
      <c r="C151" s="36"/>
      <c r="D151" s="36"/>
      <c r="E151" s="36"/>
      <c r="F151" s="67"/>
      <c r="G151" s="37"/>
      <c r="H151" s="39"/>
      <c r="I151" s="39"/>
      <c r="J151" s="38">
        <v>564000</v>
      </c>
      <c r="K151" s="40" t="s">
        <v>152</v>
      </c>
      <c r="L151" s="41"/>
    </row>
    <row r="152" spans="1:13" ht="15">
      <c r="A152" s="23" t="s">
        <v>91</v>
      </c>
      <c r="B152" s="152"/>
      <c r="C152" s="36">
        <v>43464</v>
      </c>
      <c r="D152" s="36">
        <v>43471</v>
      </c>
      <c r="E152" s="36">
        <v>43473</v>
      </c>
      <c r="F152" s="67"/>
      <c r="G152" s="37">
        <v>25000000</v>
      </c>
      <c r="H152" s="39" t="s">
        <v>37</v>
      </c>
      <c r="I152" s="39" t="s">
        <v>78</v>
      </c>
      <c r="J152" s="38">
        <v>15600000</v>
      </c>
      <c r="K152" s="40" t="s">
        <v>146</v>
      </c>
      <c r="L152" s="41" t="s">
        <v>89</v>
      </c>
      <c r="M152" s="170">
        <f>DAYS360(C152,D152)</f>
        <v>6</v>
      </c>
    </row>
    <row r="153" spans="1:12" ht="15">
      <c r="A153" s="23"/>
      <c r="B153" s="152"/>
      <c r="C153" s="36"/>
      <c r="D153" s="36"/>
      <c r="E153" s="36"/>
      <c r="F153" s="67"/>
      <c r="G153" s="37"/>
      <c r="H153" s="39"/>
      <c r="I153" s="39"/>
      <c r="J153" s="38">
        <v>6700000</v>
      </c>
      <c r="K153" s="40" t="s">
        <v>149</v>
      </c>
      <c r="L153" s="41"/>
    </row>
    <row r="154" spans="1:12" ht="15">
      <c r="A154" s="23"/>
      <c r="B154" s="152"/>
      <c r="C154" s="36"/>
      <c r="D154" s="36"/>
      <c r="E154" s="36"/>
      <c r="F154" s="67"/>
      <c r="G154" s="37"/>
      <c r="H154" s="39"/>
      <c r="I154" s="39"/>
      <c r="J154" s="38">
        <v>1400000</v>
      </c>
      <c r="K154" s="40" t="s">
        <v>151</v>
      </c>
      <c r="L154" s="41"/>
    </row>
    <row r="155" spans="1:12" ht="15">
      <c r="A155" s="23"/>
      <c r="B155" s="152"/>
      <c r="C155" s="36"/>
      <c r="D155" s="36"/>
      <c r="E155" s="36"/>
      <c r="F155" s="67"/>
      <c r="G155" s="37"/>
      <c r="H155" s="39"/>
      <c r="I155" s="39"/>
      <c r="J155" s="38">
        <v>1300000</v>
      </c>
      <c r="K155" s="40" t="s">
        <v>150</v>
      </c>
      <c r="L155" s="41"/>
    </row>
    <row r="156" spans="1:13" ht="15">
      <c r="A156" s="23" t="s">
        <v>98</v>
      </c>
      <c r="B156" s="152"/>
      <c r="C156" s="36">
        <v>43481</v>
      </c>
      <c r="D156" s="36">
        <v>43483</v>
      </c>
      <c r="E156" s="36">
        <v>43484</v>
      </c>
      <c r="F156" s="67"/>
      <c r="G156" s="37">
        <v>15000000</v>
      </c>
      <c r="H156" s="39" t="s">
        <v>37</v>
      </c>
      <c r="I156" s="39" t="s">
        <v>60</v>
      </c>
      <c r="J156" s="38">
        <v>9000000</v>
      </c>
      <c r="K156" s="40" t="s">
        <v>117</v>
      </c>
      <c r="L156" s="41" t="s">
        <v>66</v>
      </c>
      <c r="M156" s="170">
        <f>DAYS360(C156,D156)</f>
        <v>2</v>
      </c>
    </row>
    <row r="157" spans="1:12" ht="15">
      <c r="A157" s="23"/>
      <c r="B157" s="152"/>
      <c r="C157" s="36"/>
      <c r="D157" s="36"/>
      <c r="E157" s="36"/>
      <c r="F157" s="67"/>
      <c r="G157" s="37"/>
      <c r="H157" s="39"/>
      <c r="I157" s="39"/>
      <c r="J157" s="38">
        <v>5000000</v>
      </c>
      <c r="K157" s="40" t="s">
        <v>112</v>
      </c>
      <c r="L157" s="41"/>
    </row>
    <row r="158" spans="1:12" ht="15">
      <c r="A158" s="23"/>
      <c r="B158" s="152"/>
      <c r="C158" s="36"/>
      <c r="D158" s="36"/>
      <c r="E158" s="36"/>
      <c r="F158" s="67"/>
      <c r="G158" s="37"/>
      <c r="H158" s="39"/>
      <c r="I158" s="39"/>
      <c r="J158" s="38">
        <v>1000000</v>
      </c>
      <c r="K158" s="40" t="s">
        <v>153</v>
      </c>
      <c r="L158" s="41"/>
    </row>
    <row r="159" spans="1:13" ht="15">
      <c r="A159" s="23" t="s">
        <v>99</v>
      </c>
      <c r="B159" s="152"/>
      <c r="C159" s="36">
        <v>43484</v>
      </c>
      <c r="D159" s="36">
        <v>43485</v>
      </c>
      <c r="E159" s="36">
        <v>43487</v>
      </c>
      <c r="F159" s="67"/>
      <c r="G159" s="37">
        <v>17800000</v>
      </c>
      <c r="H159" s="39" t="s">
        <v>37</v>
      </c>
      <c r="I159" s="39" t="s">
        <v>60</v>
      </c>
      <c r="J159" s="38">
        <v>11558000</v>
      </c>
      <c r="K159" s="40" t="s">
        <v>147</v>
      </c>
      <c r="L159" s="41" t="s">
        <v>104</v>
      </c>
      <c r="M159" s="170">
        <f>DAYS360(C159,D159)</f>
        <v>1</v>
      </c>
    </row>
    <row r="160" spans="1:12" ht="15">
      <c r="A160" s="23"/>
      <c r="B160" s="152"/>
      <c r="C160" s="36"/>
      <c r="D160" s="36"/>
      <c r="E160" s="36"/>
      <c r="F160" s="67"/>
      <c r="G160" s="37"/>
      <c r="H160" s="39"/>
      <c r="I160" s="39"/>
      <c r="J160" s="38">
        <v>1458000</v>
      </c>
      <c r="K160" s="40" t="s">
        <v>148</v>
      </c>
      <c r="L160" s="41"/>
    </row>
    <row r="161" spans="1:12" ht="15">
      <c r="A161" s="23"/>
      <c r="B161" s="152"/>
      <c r="C161" s="36"/>
      <c r="D161" s="36"/>
      <c r="E161" s="36"/>
      <c r="F161" s="67"/>
      <c r="G161" s="37"/>
      <c r="H161" s="39"/>
      <c r="I161" s="39"/>
      <c r="J161" s="38">
        <v>1438000</v>
      </c>
      <c r="K161" s="40" t="s">
        <v>109</v>
      </c>
      <c r="L161" s="41"/>
    </row>
    <row r="162" spans="1:12" ht="15">
      <c r="A162" s="23"/>
      <c r="B162" s="152"/>
      <c r="C162" s="36"/>
      <c r="D162" s="36"/>
      <c r="E162" s="36"/>
      <c r="F162" s="67"/>
      <c r="G162" s="37"/>
      <c r="H162" s="39"/>
      <c r="I162" s="39"/>
      <c r="J162" s="38">
        <v>1193000</v>
      </c>
      <c r="K162" s="40" t="s">
        <v>112</v>
      </c>
      <c r="L162" s="41"/>
    </row>
    <row r="163" spans="1:12" ht="15">
      <c r="A163" s="23"/>
      <c r="B163" s="152"/>
      <c r="C163" s="36"/>
      <c r="D163" s="36"/>
      <c r="E163" s="36"/>
      <c r="F163" s="67"/>
      <c r="G163" s="37"/>
      <c r="H163" s="39"/>
      <c r="I163" s="39"/>
      <c r="J163" s="38">
        <v>1000000</v>
      </c>
      <c r="K163" s="40" t="s">
        <v>154</v>
      </c>
      <c r="L163" s="41"/>
    </row>
    <row r="164" spans="1:12" ht="15">
      <c r="A164" s="23"/>
      <c r="B164" s="152"/>
      <c r="C164" s="36"/>
      <c r="D164" s="36"/>
      <c r="E164" s="36"/>
      <c r="F164" s="67"/>
      <c r="G164" s="37"/>
      <c r="H164" s="39"/>
      <c r="I164" s="39"/>
      <c r="J164" s="38">
        <v>849000</v>
      </c>
      <c r="K164" s="40" t="s">
        <v>123</v>
      </c>
      <c r="L164" s="41"/>
    </row>
    <row r="165" spans="1:12" ht="15">
      <c r="A165" s="23"/>
      <c r="B165" s="152"/>
      <c r="C165" s="36"/>
      <c r="D165" s="36"/>
      <c r="E165" s="36"/>
      <c r="F165" s="67"/>
      <c r="G165" s="37"/>
      <c r="H165" s="39"/>
      <c r="I165" s="39"/>
      <c r="J165" s="38">
        <v>261000</v>
      </c>
      <c r="K165" s="40" t="s">
        <v>153</v>
      </c>
      <c r="L165" s="41"/>
    </row>
    <row r="166" spans="1:12" ht="15">
      <c r="A166" s="23"/>
      <c r="B166" s="152"/>
      <c r="C166" s="36"/>
      <c r="D166" s="36"/>
      <c r="E166" s="36"/>
      <c r="F166" s="67"/>
      <c r="G166" s="37"/>
      <c r="H166" s="39"/>
      <c r="I166" s="39"/>
      <c r="J166" s="38">
        <v>36000</v>
      </c>
      <c r="K166" s="40" t="s">
        <v>117</v>
      </c>
      <c r="L166" s="41"/>
    </row>
    <row r="167" spans="1:12" ht="15">
      <c r="A167" s="23"/>
      <c r="B167" s="152"/>
      <c r="C167" s="36"/>
      <c r="D167" s="36"/>
      <c r="E167" s="36"/>
      <c r="F167" s="67"/>
      <c r="G167" s="37"/>
      <c r="H167" s="39"/>
      <c r="I167" s="39"/>
      <c r="J167" s="38">
        <v>7000</v>
      </c>
      <c r="K167" s="40" t="s">
        <v>114</v>
      </c>
      <c r="L167" s="41"/>
    </row>
    <row r="168" spans="1:12" ht="15">
      <c r="A168" s="23"/>
      <c r="B168" s="152"/>
      <c r="C168" s="36"/>
      <c r="D168" s="36"/>
      <c r="E168" s="36"/>
      <c r="F168" s="51">
        <f>SUM(F39:F167)</f>
        <v>0</v>
      </c>
      <c r="G168" s="51">
        <f>SUM(G39:G167)</f>
        <v>822170000</v>
      </c>
      <c r="H168" s="52"/>
      <c r="I168" s="53">
        <f>G168-J168</f>
        <v>0</v>
      </c>
      <c r="J168" s="51">
        <f>SUM(J39:J167)</f>
        <v>822170000</v>
      </c>
      <c r="K168" s="40"/>
      <c r="L168" s="41"/>
    </row>
    <row r="169" spans="1:12" ht="25.5" customHeight="1">
      <c r="A169" s="69" t="s">
        <v>51</v>
      </c>
      <c r="B169" s="70"/>
      <c r="C169" s="71"/>
      <c r="D169" s="71"/>
      <c r="E169" s="72"/>
      <c r="F169" s="73"/>
      <c r="G169" s="73"/>
      <c r="H169" s="74"/>
      <c r="I169" s="75"/>
      <c r="J169" s="87"/>
      <c r="K169" s="162"/>
      <c r="L169" s="77" t="s">
        <v>51</v>
      </c>
    </row>
    <row r="170" spans="1:12" ht="15">
      <c r="A170" s="78"/>
      <c r="B170" s="79"/>
      <c r="C170" s="80"/>
      <c r="D170" s="80"/>
      <c r="E170" s="81" t="s">
        <v>155</v>
      </c>
      <c r="F170" s="82"/>
      <c r="G170" s="82"/>
      <c r="H170" s="83"/>
      <c r="I170" s="84"/>
      <c r="J170" s="85"/>
      <c r="K170" s="160"/>
      <c r="L170" s="86"/>
    </row>
    <row r="171" spans="1:14" s="60" customFormat="1" ht="15">
      <c r="A171" s="78"/>
      <c r="B171" s="79"/>
      <c r="C171" s="80"/>
      <c r="D171" s="80"/>
      <c r="E171" s="81"/>
      <c r="F171" s="82"/>
      <c r="G171" s="82"/>
      <c r="H171" s="83"/>
      <c r="I171" s="84"/>
      <c r="J171" s="85"/>
      <c r="K171" s="160"/>
      <c r="L171" s="86"/>
      <c r="M171" s="170"/>
      <c r="N171" s="6"/>
    </row>
    <row r="172" spans="1:12" ht="15">
      <c r="A172" s="23"/>
      <c r="B172" s="24" t="s">
        <v>19</v>
      </c>
      <c r="C172" s="25"/>
      <c r="D172" s="20"/>
      <c r="E172" s="20"/>
      <c r="F172" s="20"/>
      <c r="G172" s="20"/>
      <c r="H172" s="26"/>
      <c r="I172" s="26"/>
      <c r="J172" s="20"/>
      <c r="K172" s="26"/>
      <c r="L172" s="14"/>
    </row>
    <row r="173" spans="1:12" ht="15">
      <c r="A173" s="27"/>
      <c r="B173" s="28"/>
      <c r="C173" s="29" t="s">
        <v>6</v>
      </c>
      <c r="D173" s="30"/>
      <c r="E173" s="30"/>
      <c r="F173" s="30"/>
      <c r="G173" s="31" t="s">
        <v>32</v>
      </c>
      <c r="H173" s="32">
        <f>MEDIAN(M174:M187)</f>
        <v>1.5</v>
      </c>
      <c r="I173" s="29" t="s">
        <v>33</v>
      </c>
      <c r="J173" s="30"/>
      <c r="K173" s="156"/>
      <c r="L173" s="33"/>
    </row>
    <row r="174" spans="1:13" ht="15">
      <c r="A174" s="23" t="s">
        <v>62</v>
      </c>
      <c r="B174" s="152"/>
      <c r="C174" s="36">
        <v>43460</v>
      </c>
      <c r="D174" s="36">
        <v>43462</v>
      </c>
      <c r="E174" s="36">
        <v>43467</v>
      </c>
      <c r="F174" s="67"/>
      <c r="G174" s="37">
        <v>46500000</v>
      </c>
      <c r="H174" s="39" t="s">
        <v>37</v>
      </c>
      <c r="I174" s="39" t="s">
        <v>73</v>
      </c>
      <c r="J174" s="38">
        <v>18000000</v>
      </c>
      <c r="K174" s="40" t="s">
        <v>67</v>
      </c>
      <c r="L174" s="41" t="s">
        <v>63</v>
      </c>
      <c r="M174" s="170">
        <f>DAYS360(C174,D174)</f>
        <v>2</v>
      </c>
    </row>
    <row r="175" spans="1:12" ht="15">
      <c r="A175" s="23"/>
      <c r="B175" s="152"/>
      <c r="C175" s="36"/>
      <c r="D175" s="36"/>
      <c r="E175" s="36"/>
      <c r="F175" s="67"/>
      <c r="G175" s="37"/>
      <c r="H175" s="39"/>
      <c r="I175" s="39"/>
      <c r="J175" s="38">
        <v>15871752</v>
      </c>
      <c r="K175" s="40" t="s">
        <v>68</v>
      </c>
      <c r="L175" s="41"/>
    </row>
    <row r="176" spans="1:12" ht="15">
      <c r="A176" s="23"/>
      <c r="B176" s="152"/>
      <c r="C176" s="36"/>
      <c r="D176" s="36"/>
      <c r="E176" s="36"/>
      <c r="F176" s="67"/>
      <c r="G176" s="37"/>
      <c r="H176" s="39"/>
      <c r="I176" s="39"/>
      <c r="J176" s="38">
        <v>7712368</v>
      </c>
      <c r="K176" s="40" t="s">
        <v>69</v>
      </c>
      <c r="L176" s="41"/>
    </row>
    <row r="177" spans="1:12" ht="15">
      <c r="A177" s="23"/>
      <c r="B177" s="152"/>
      <c r="C177" s="36"/>
      <c r="D177" s="36"/>
      <c r="E177" s="36"/>
      <c r="F177" s="67"/>
      <c r="G177" s="37"/>
      <c r="H177" s="39"/>
      <c r="I177" s="39"/>
      <c r="J177" s="38">
        <v>1741795</v>
      </c>
      <c r="K177" s="40" t="s">
        <v>70</v>
      </c>
      <c r="L177" s="41"/>
    </row>
    <row r="178" spans="1:12" ht="15">
      <c r="A178" s="23"/>
      <c r="B178" s="152"/>
      <c r="C178" s="36"/>
      <c r="D178" s="36"/>
      <c r="E178" s="36"/>
      <c r="F178" s="67"/>
      <c r="G178" s="37"/>
      <c r="H178" s="39"/>
      <c r="I178" s="39"/>
      <c r="J178" s="38">
        <v>3000000</v>
      </c>
      <c r="K178" s="40" t="s">
        <v>71</v>
      </c>
      <c r="L178" s="41"/>
    </row>
    <row r="179" spans="1:12" ht="15">
      <c r="A179" s="23"/>
      <c r="B179" s="152"/>
      <c r="C179" s="36"/>
      <c r="D179" s="36"/>
      <c r="E179" s="36"/>
      <c r="F179" s="67"/>
      <c r="G179" s="37"/>
      <c r="H179" s="39"/>
      <c r="I179" s="39"/>
      <c r="J179" s="38">
        <v>174085</v>
      </c>
      <c r="K179" s="40" t="s">
        <v>72</v>
      </c>
      <c r="L179" s="41"/>
    </row>
    <row r="180" spans="1:13" ht="15">
      <c r="A180" s="23" t="s">
        <v>64</v>
      </c>
      <c r="B180" s="152"/>
      <c r="C180" s="36">
        <v>43475</v>
      </c>
      <c r="D180" s="36">
        <v>43475</v>
      </c>
      <c r="E180" s="36">
        <v>43477</v>
      </c>
      <c r="F180" s="67"/>
      <c r="G180" s="37">
        <v>17750000</v>
      </c>
      <c r="H180" s="39" t="s">
        <v>37</v>
      </c>
      <c r="I180" s="39" t="s">
        <v>73</v>
      </c>
      <c r="J180" s="38">
        <v>5000000</v>
      </c>
      <c r="K180" s="40" t="s">
        <v>68</v>
      </c>
      <c r="L180" s="41" t="s">
        <v>63</v>
      </c>
      <c r="M180" s="170">
        <f>DAYS360(C180,D180)</f>
        <v>0</v>
      </c>
    </row>
    <row r="181" spans="1:12" ht="15">
      <c r="A181" s="23"/>
      <c r="B181" s="152"/>
      <c r="C181" s="36"/>
      <c r="D181" s="36"/>
      <c r="E181" s="36"/>
      <c r="F181" s="67"/>
      <c r="G181" s="37"/>
      <c r="H181" s="39"/>
      <c r="I181" s="39"/>
      <c r="J181" s="38">
        <v>3734373</v>
      </c>
      <c r="K181" s="40" t="s">
        <v>71</v>
      </c>
      <c r="L181" s="41"/>
    </row>
    <row r="182" spans="1:12" ht="15">
      <c r="A182" s="23"/>
      <c r="B182" s="152"/>
      <c r="C182" s="36"/>
      <c r="D182" s="36"/>
      <c r="E182" s="36"/>
      <c r="F182" s="67"/>
      <c r="G182" s="37"/>
      <c r="H182" s="39"/>
      <c r="I182" s="39"/>
      <c r="J182" s="38">
        <v>9015627</v>
      </c>
      <c r="K182" s="40" t="s">
        <v>74</v>
      </c>
      <c r="L182" s="41"/>
    </row>
    <row r="183" spans="1:13" ht="15">
      <c r="A183" s="23" t="s">
        <v>65</v>
      </c>
      <c r="B183" s="152"/>
      <c r="C183" s="36">
        <v>43486</v>
      </c>
      <c r="D183" s="36">
        <v>43487</v>
      </c>
      <c r="E183" s="36">
        <v>43490</v>
      </c>
      <c r="F183" s="67"/>
      <c r="G183" s="37">
        <v>44000000</v>
      </c>
      <c r="H183" s="39" t="s">
        <v>37</v>
      </c>
      <c r="I183" s="39" t="s">
        <v>60</v>
      </c>
      <c r="J183" s="38">
        <v>30152778</v>
      </c>
      <c r="K183" s="40" t="s">
        <v>68</v>
      </c>
      <c r="L183" s="41" t="s">
        <v>66</v>
      </c>
      <c r="M183" s="170">
        <f>DAYS360(C183,D183)</f>
        <v>1</v>
      </c>
    </row>
    <row r="184" spans="1:12" ht="15">
      <c r="A184" s="23"/>
      <c r="B184" s="152"/>
      <c r="C184" s="36"/>
      <c r="D184" s="36"/>
      <c r="E184" s="36"/>
      <c r="F184" s="67"/>
      <c r="G184" s="37"/>
      <c r="H184" s="39"/>
      <c r="I184" s="39"/>
      <c r="J184" s="38">
        <v>3450085</v>
      </c>
      <c r="K184" s="40" t="s">
        <v>71</v>
      </c>
      <c r="L184" s="41"/>
    </row>
    <row r="185" spans="1:12" ht="15">
      <c r="A185" s="23"/>
      <c r="B185" s="152"/>
      <c r="C185" s="36"/>
      <c r="D185" s="36"/>
      <c r="E185" s="36"/>
      <c r="F185" s="67"/>
      <c r="G185" s="37"/>
      <c r="H185" s="39"/>
      <c r="I185" s="39"/>
      <c r="J185" s="38">
        <v>10397137</v>
      </c>
      <c r="K185" s="40" t="s">
        <v>67</v>
      </c>
      <c r="L185" s="41"/>
    </row>
    <row r="186" spans="1:12" ht="15">
      <c r="A186" s="27"/>
      <c r="B186" s="42"/>
      <c r="C186" s="29" t="s">
        <v>7</v>
      </c>
      <c r="D186" s="30"/>
      <c r="E186" s="30"/>
      <c r="F186" s="30"/>
      <c r="G186" s="31" t="s">
        <v>32</v>
      </c>
      <c r="H186" s="32">
        <f>MEDIAN(M187:M189)</f>
        <v>2</v>
      </c>
      <c r="I186" s="29" t="s">
        <v>33</v>
      </c>
      <c r="J186" s="30"/>
      <c r="K186" s="156"/>
      <c r="L186" s="43"/>
    </row>
    <row r="187" spans="1:13" ht="15">
      <c r="A187" s="23" t="s">
        <v>76</v>
      </c>
      <c r="B187" s="152"/>
      <c r="C187" s="36">
        <v>43475</v>
      </c>
      <c r="D187" s="36">
        <v>43477</v>
      </c>
      <c r="E187" s="36">
        <v>43478</v>
      </c>
      <c r="F187" s="67"/>
      <c r="G187" s="37">
        <v>28000000</v>
      </c>
      <c r="H187" s="39" t="s">
        <v>37</v>
      </c>
      <c r="I187" s="39" t="s">
        <v>73</v>
      </c>
      <c r="J187" s="38">
        <v>13998758</v>
      </c>
      <c r="K187" s="40" t="s">
        <v>71</v>
      </c>
      <c r="L187" s="41" t="s">
        <v>63</v>
      </c>
      <c r="M187" s="170">
        <f>DAYS360(C187,D187)</f>
        <v>2</v>
      </c>
    </row>
    <row r="188" spans="1:12" ht="15">
      <c r="A188" s="23"/>
      <c r="B188" s="152"/>
      <c r="C188" s="36"/>
      <c r="D188" s="36"/>
      <c r="E188" s="36"/>
      <c r="F188" s="67"/>
      <c r="G188" s="37"/>
      <c r="H188" s="39"/>
      <c r="I188" s="39"/>
      <c r="J188" s="38">
        <v>8530952</v>
      </c>
      <c r="K188" s="40" t="s">
        <v>74</v>
      </c>
      <c r="L188" s="41"/>
    </row>
    <row r="189" spans="1:12" ht="15">
      <c r="A189" s="23"/>
      <c r="B189" s="152"/>
      <c r="C189" s="36"/>
      <c r="D189" s="36"/>
      <c r="E189" s="36"/>
      <c r="F189" s="67"/>
      <c r="G189" s="37"/>
      <c r="H189" s="39"/>
      <c r="I189" s="39"/>
      <c r="J189" s="38">
        <v>5470290</v>
      </c>
      <c r="K189" s="40" t="s">
        <v>75</v>
      </c>
      <c r="L189" s="41"/>
    </row>
    <row r="190" spans="1:12" ht="15">
      <c r="A190" s="27"/>
      <c r="B190" s="42"/>
      <c r="C190" s="29" t="s">
        <v>30</v>
      </c>
      <c r="D190" s="30"/>
      <c r="E190" s="30"/>
      <c r="F190" s="30"/>
      <c r="G190" s="31" t="s">
        <v>32</v>
      </c>
      <c r="H190" s="32" t="s">
        <v>39</v>
      </c>
      <c r="I190" s="29" t="s">
        <v>33</v>
      </c>
      <c r="J190" s="30"/>
      <c r="K190" s="156"/>
      <c r="L190" s="43"/>
    </row>
    <row r="191" spans="1:12" ht="15">
      <c r="A191" s="93" t="s">
        <v>39</v>
      </c>
      <c r="B191" s="20"/>
      <c r="C191" s="94"/>
      <c r="D191" s="94"/>
      <c r="E191" s="94"/>
      <c r="F191" s="95"/>
      <c r="G191" s="20"/>
      <c r="H191" s="55"/>
      <c r="I191" s="55"/>
      <c r="J191" s="96"/>
      <c r="K191" s="97"/>
      <c r="L191" s="98"/>
    </row>
    <row r="192" spans="1:12" ht="15">
      <c r="A192" s="27"/>
      <c r="B192" s="42"/>
      <c r="C192" s="29" t="s">
        <v>8</v>
      </c>
      <c r="D192" s="30"/>
      <c r="E192" s="30"/>
      <c r="F192" s="30"/>
      <c r="G192" s="31" t="s">
        <v>32</v>
      </c>
      <c r="H192" s="32" t="s">
        <v>39</v>
      </c>
      <c r="I192" s="29" t="s">
        <v>33</v>
      </c>
      <c r="J192" s="30"/>
      <c r="K192" s="156"/>
      <c r="L192" s="43"/>
    </row>
    <row r="193" spans="1:12" ht="15">
      <c r="A193" s="93" t="s">
        <v>39</v>
      </c>
      <c r="B193" s="20"/>
      <c r="C193" s="94"/>
      <c r="D193" s="94"/>
      <c r="E193" s="94"/>
      <c r="F193" s="95"/>
      <c r="G193" s="20"/>
      <c r="H193" s="55"/>
      <c r="I193" s="55"/>
      <c r="J193" s="96"/>
      <c r="K193" s="97"/>
      <c r="L193" s="98"/>
    </row>
    <row r="194" spans="1:12" ht="15">
      <c r="A194" s="100"/>
      <c r="B194" s="101"/>
      <c r="C194" s="102" t="s">
        <v>47</v>
      </c>
      <c r="D194" s="103"/>
      <c r="E194" s="103"/>
      <c r="F194" s="103"/>
      <c r="G194" s="31" t="s">
        <v>32</v>
      </c>
      <c r="H194" s="32" t="s">
        <v>39</v>
      </c>
      <c r="I194" s="29" t="s">
        <v>33</v>
      </c>
      <c r="J194" s="103"/>
      <c r="K194" s="163"/>
      <c r="L194" s="104"/>
    </row>
    <row r="195" spans="1:12" ht="15">
      <c r="A195" s="93" t="s">
        <v>39</v>
      </c>
      <c r="B195" s="20"/>
      <c r="C195" s="35"/>
      <c r="D195" s="36"/>
      <c r="E195" s="36"/>
      <c r="F195" s="59"/>
      <c r="G195" s="59"/>
      <c r="H195" s="99"/>
      <c r="I195" s="55"/>
      <c r="J195" s="38"/>
      <c r="K195" s="40"/>
      <c r="L195" s="92"/>
    </row>
    <row r="196" spans="1:12" ht="15">
      <c r="A196" s="27"/>
      <c r="B196" s="42"/>
      <c r="C196" s="29" t="s">
        <v>18</v>
      </c>
      <c r="D196" s="30"/>
      <c r="E196" s="30"/>
      <c r="F196" s="30"/>
      <c r="G196" s="31" t="s">
        <v>32</v>
      </c>
      <c r="H196" s="32" t="s">
        <v>39</v>
      </c>
      <c r="I196" s="29" t="s">
        <v>33</v>
      </c>
      <c r="J196" s="30"/>
      <c r="K196" s="156"/>
      <c r="L196" s="43"/>
    </row>
    <row r="197" spans="1:12" ht="15">
      <c r="A197" s="93" t="s">
        <v>39</v>
      </c>
      <c r="B197" s="20"/>
      <c r="C197" s="94"/>
      <c r="D197" s="94"/>
      <c r="E197" s="94"/>
      <c r="F197" s="95"/>
      <c r="G197" s="20"/>
      <c r="H197" s="55"/>
      <c r="I197" s="55"/>
      <c r="J197" s="96"/>
      <c r="K197" s="97"/>
      <c r="L197" s="98"/>
    </row>
    <row r="198" spans="1:12" ht="15">
      <c r="A198" s="27"/>
      <c r="B198" s="42"/>
      <c r="C198" s="29" t="s">
        <v>50</v>
      </c>
      <c r="D198" s="30"/>
      <c r="E198" s="30"/>
      <c r="F198" s="30"/>
      <c r="G198" s="31" t="s">
        <v>32</v>
      </c>
      <c r="H198" s="32" t="s">
        <v>39</v>
      </c>
      <c r="I198" s="29" t="s">
        <v>33</v>
      </c>
      <c r="J198" s="30"/>
      <c r="K198" s="156"/>
      <c r="L198" s="43"/>
    </row>
    <row r="199" spans="1:12" ht="15">
      <c r="A199" s="93" t="s">
        <v>39</v>
      </c>
      <c r="B199" s="20"/>
      <c r="C199" s="35"/>
      <c r="D199" s="36"/>
      <c r="E199" s="36"/>
      <c r="F199" s="59"/>
      <c r="G199" s="59"/>
      <c r="H199" s="99"/>
      <c r="I199" s="55"/>
      <c r="J199" s="38"/>
      <c r="K199" s="40"/>
      <c r="L199" s="92"/>
    </row>
    <row r="200" spans="1:12" ht="15">
      <c r="A200" s="27"/>
      <c r="B200" s="42"/>
      <c r="C200" s="29" t="s">
        <v>23</v>
      </c>
      <c r="D200" s="30"/>
      <c r="E200" s="30"/>
      <c r="F200" s="30"/>
      <c r="G200" s="31" t="s">
        <v>32</v>
      </c>
      <c r="H200" s="32" t="s">
        <v>39</v>
      </c>
      <c r="I200" s="29" t="s">
        <v>33</v>
      </c>
      <c r="J200" s="30"/>
      <c r="K200" s="156"/>
      <c r="L200" s="43"/>
    </row>
    <row r="201" spans="1:12" ht="15">
      <c r="A201" s="93" t="s">
        <v>39</v>
      </c>
      <c r="B201" s="20"/>
      <c r="C201" s="94"/>
      <c r="D201" s="94"/>
      <c r="E201" s="94"/>
      <c r="F201" s="95"/>
      <c r="G201" s="20"/>
      <c r="H201" s="55"/>
      <c r="I201" s="55"/>
      <c r="J201" s="96"/>
      <c r="K201" s="97"/>
      <c r="L201" s="98"/>
    </row>
    <row r="202" spans="1:12" ht="15" customHeight="1">
      <c r="A202" s="23"/>
      <c r="B202" s="34"/>
      <c r="C202" s="153"/>
      <c r="D202" s="153"/>
      <c r="E202" s="153"/>
      <c r="F202" s="37"/>
      <c r="G202" s="37"/>
      <c r="H202" s="39"/>
      <c r="I202" s="39"/>
      <c r="J202" s="154"/>
      <c r="K202" s="157"/>
      <c r="L202" s="41"/>
    </row>
    <row r="203" spans="1:12" ht="15" customHeight="1">
      <c r="A203" s="23"/>
      <c r="B203" s="34"/>
      <c r="C203" s="153"/>
      <c r="D203" s="153"/>
      <c r="E203" s="153"/>
      <c r="F203" s="37"/>
      <c r="G203" s="37"/>
      <c r="H203" s="39"/>
      <c r="I203" s="39"/>
      <c r="J203" s="154"/>
      <c r="K203" s="157"/>
      <c r="L203" s="41"/>
    </row>
    <row r="204" spans="1:12" ht="15" customHeight="1">
      <c r="A204" s="23"/>
      <c r="B204" s="34"/>
      <c r="C204" s="153"/>
      <c r="D204" s="153"/>
      <c r="E204" s="153"/>
      <c r="F204" s="37"/>
      <c r="G204" s="37"/>
      <c r="H204" s="39"/>
      <c r="I204" s="39"/>
      <c r="J204" s="154"/>
      <c r="K204" s="157"/>
      <c r="L204" s="41"/>
    </row>
    <row r="205" spans="1:12" ht="15" customHeight="1">
      <c r="A205" s="23"/>
      <c r="B205" s="34"/>
      <c r="C205" s="153"/>
      <c r="D205" s="153"/>
      <c r="E205" s="153"/>
      <c r="F205" s="37"/>
      <c r="G205" s="37"/>
      <c r="H205" s="39"/>
      <c r="I205" s="39"/>
      <c r="J205" s="154"/>
      <c r="K205" s="157"/>
      <c r="L205" s="41"/>
    </row>
    <row r="206" spans="1:12" ht="15" customHeight="1">
      <c r="A206" s="23"/>
      <c r="B206" s="34"/>
      <c r="C206" s="153"/>
      <c r="D206" s="153"/>
      <c r="E206" s="153"/>
      <c r="F206" s="37"/>
      <c r="G206" s="37"/>
      <c r="H206" s="39"/>
      <c r="I206" s="39"/>
      <c r="J206" s="154"/>
      <c r="K206" s="157"/>
      <c r="L206" s="41"/>
    </row>
    <row r="207" spans="1:12" ht="15" customHeight="1">
      <c r="A207" s="23"/>
      <c r="B207" s="34"/>
      <c r="C207" s="153"/>
      <c r="D207" s="153"/>
      <c r="E207" s="153"/>
      <c r="F207" s="37"/>
      <c r="G207" s="37"/>
      <c r="H207" s="39"/>
      <c r="I207" s="39"/>
      <c r="J207" s="154"/>
      <c r="K207" s="157"/>
      <c r="L207" s="41"/>
    </row>
    <row r="208" spans="1:13" ht="15">
      <c r="A208" s="23"/>
      <c r="B208" s="105"/>
      <c r="C208" s="106"/>
      <c r="D208" s="107"/>
      <c r="E208" s="106"/>
      <c r="F208" s="108">
        <f>SUM(F174:F201)</f>
        <v>0</v>
      </c>
      <c r="G208" s="108">
        <f>SUM(G174:G201)</f>
        <v>136250000</v>
      </c>
      <c r="H208" s="109"/>
      <c r="I208" s="110"/>
      <c r="J208" s="108">
        <f>SUM(J174:J201)</f>
        <v>136250000</v>
      </c>
      <c r="K208" s="26"/>
      <c r="L208" s="111"/>
      <c r="M208" s="171"/>
    </row>
    <row r="209" spans="1:13" ht="15">
      <c r="A209" s="23"/>
      <c r="B209" s="105"/>
      <c r="C209" s="106"/>
      <c r="D209" s="106"/>
      <c r="E209" s="106"/>
      <c r="F209" s="112"/>
      <c r="G209" s="59"/>
      <c r="H209" s="99"/>
      <c r="I209" s="99"/>
      <c r="J209" s="59"/>
      <c r="K209" s="39"/>
      <c r="L209" s="41"/>
      <c r="M209" s="171"/>
    </row>
    <row r="210" spans="1:13" ht="15">
      <c r="A210" s="23"/>
      <c r="B210" s="105"/>
      <c r="C210" s="113" t="s">
        <v>21</v>
      </c>
      <c r="D210" s="114"/>
      <c r="E210" s="115"/>
      <c r="F210" s="116">
        <f>SUM(F17,F22,F30,F168,F208)</f>
        <v>0</v>
      </c>
      <c r="G210" s="116">
        <f>SUM(G17,G22,G30,G168,G208)</f>
        <v>972604281</v>
      </c>
      <c r="H210" s="117"/>
      <c r="I210" s="118"/>
      <c r="J210" s="119">
        <f>SUM(J17,J22,J30,J168,J208)</f>
        <v>972604281</v>
      </c>
      <c r="K210" s="39"/>
      <c r="L210" s="41"/>
      <c r="M210" s="171"/>
    </row>
    <row r="211" spans="1:13" ht="15">
      <c r="A211" s="69"/>
      <c r="B211" s="120"/>
      <c r="C211" s="121"/>
      <c r="D211" s="121"/>
      <c r="E211" s="122"/>
      <c r="F211" s="123"/>
      <c r="G211" s="124"/>
      <c r="H211" s="125"/>
      <c r="I211" s="125"/>
      <c r="J211" s="88"/>
      <c r="K211" s="126"/>
      <c r="L211" s="77"/>
      <c r="M211" s="171"/>
    </row>
    <row r="212" spans="1:13" ht="15">
      <c r="A212" s="127"/>
      <c r="B212" s="128"/>
      <c r="C212" s="128"/>
      <c r="D212" s="129"/>
      <c r="E212" s="130"/>
      <c r="F212" s="131"/>
      <c r="G212" s="131"/>
      <c r="H212" s="132"/>
      <c r="I212" s="132"/>
      <c r="J212" s="133"/>
      <c r="K212" s="132"/>
      <c r="L212" s="134"/>
      <c r="M212" s="171"/>
    </row>
    <row r="213" spans="1:13" ht="47.25">
      <c r="A213" s="19"/>
      <c r="B213" s="20"/>
      <c r="C213" s="61"/>
      <c r="D213" s="61"/>
      <c r="E213" s="135"/>
      <c r="F213" s="20"/>
      <c r="G213" s="136" t="s">
        <v>36</v>
      </c>
      <c r="H213" s="20"/>
      <c r="I213" s="20"/>
      <c r="J213" s="137"/>
      <c r="K213" s="26"/>
      <c r="L213" s="138"/>
      <c r="M213" s="171"/>
    </row>
    <row r="214" spans="1:13" ht="25.5">
      <c r="A214" s="48"/>
      <c r="B214" s="61"/>
      <c r="C214" s="20"/>
      <c r="D214" s="20"/>
      <c r="E214" s="20"/>
      <c r="F214" s="20"/>
      <c r="G214" s="139" t="s">
        <v>156</v>
      </c>
      <c r="H214" s="20"/>
      <c r="I214" s="20"/>
      <c r="J214" s="137"/>
      <c r="K214" s="26"/>
      <c r="L214" s="91"/>
      <c r="M214" s="171"/>
    </row>
    <row r="215" spans="1:13" ht="15">
      <c r="A215" s="140"/>
      <c r="B215" s="67"/>
      <c r="C215" s="67"/>
      <c r="D215" s="67"/>
      <c r="E215" s="67"/>
      <c r="F215" s="67"/>
      <c r="G215" s="67"/>
      <c r="H215" s="67"/>
      <c r="I215" s="67"/>
      <c r="J215" s="141"/>
      <c r="K215" s="164"/>
      <c r="L215" s="142"/>
      <c r="M215" s="171"/>
    </row>
    <row r="216" spans="1:13" ht="15">
      <c r="A216" s="140"/>
      <c r="B216" s="67"/>
      <c r="C216" s="67"/>
      <c r="D216" s="67"/>
      <c r="E216" s="67"/>
      <c r="F216" s="67"/>
      <c r="G216" s="67"/>
      <c r="H216" s="67"/>
      <c r="I216" s="67"/>
      <c r="J216" s="141"/>
      <c r="K216" s="164"/>
      <c r="L216" s="142"/>
      <c r="M216" s="171"/>
    </row>
    <row r="217" spans="1:13" ht="15">
      <c r="A217" s="140"/>
      <c r="B217" s="67"/>
      <c r="C217" s="67"/>
      <c r="D217" s="67"/>
      <c r="E217" s="67"/>
      <c r="F217" s="67"/>
      <c r="G217" s="67"/>
      <c r="H217" s="67"/>
      <c r="I217" s="67"/>
      <c r="J217" s="141"/>
      <c r="K217" s="165" t="s">
        <v>44</v>
      </c>
      <c r="L217" s="143"/>
      <c r="M217" s="171"/>
    </row>
    <row r="218" spans="1:13" ht="15">
      <c r="A218" s="140"/>
      <c r="B218" s="67"/>
      <c r="C218" s="67"/>
      <c r="D218" s="67"/>
      <c r="E218" s="67"/>
      <c r="F218" s="67"/>
      <c r="G218" s="67"/>
      <c r="H218" s="67"/>
      <c r="I218" s="67"/>
      <c r="J218" s="141"/>
      <c r="K218" s="166" t="s">
        <v>29</v>
      </c>
      <c r="L218" s="144">
        <f>J17</f>
        <v>3312681</v>
      </c>
      <c r="M218" s="171"/>
    </row>
    <row r="219" spans="1:13" ht="15">
      <c r="A219" s="140"/>
      <c r="B219" s="67"/>
      <c r="C219" s="67"/>
      <c r="D219" s="67"/>
      <c r="E219" s="67"/>
      <c r="F219" s="67"/>
      <c r="G219" s="67"/>
      <c r="H219" s="67"/>
      <c r="I219" s="67"/>
      <c r="J219" s="141"/>
      <c r="K219" s="166" t="s">
        <v>28</v>
      </c>
      <c r="L219" s="144">
        <f>J22</f>
        <v>0</v>
      </c>
      <c r="M219" s="171"/>
    </row>
    <row r="220" spans="1:13" ht="15">
      <c r="A220" s="140"/>
      <c r="B220" s="67"/>
      <c r="C220" s="67"/>
      <c r="D220" s="67"/>
      <c r="E220" s="67"/>
      <c r="F220" s="67"/>
      <c r="G220" s="67"/>
      <c r="H220" s="67"/>
      <c r="I220" s="67"/>
      <c r="J220" s="141"/>
      <c r="K220" s="166" t="s">
        <v>27</v>
      </c>
      <c r="L220" s="144">
        <f>J30</f>
        <v>10871600</v>
      </c>
      <c r="M220" s="171"/>
    </row>
    <row r="221" spans="1:13" ht="15">
      <c r="A221" s="140"/>
      <c r="B221" s="67"/>
      <c r="C221" s="67"/>
      <c r="D221" s="67"/>
      <c r="E221" s="67"/>
      <c r="F221" s="67"/>
      <c r="G221" s="67"/>
      <c r="H221" s="67"/>
      <c r="I221" s="67"/>
      <c r="J221" s="141"/>
      <c r="K221" s="166" t="s">
        <v>5</v>
      </c>
      <c r="L221" s="144">
        <f>J168</f>
        <v>822170000</v>
      </c>
      <c r="M221" s="171"/>
    </row>
    <row r="222" spans="1:13" ht="15">
      <c r="A222" s="140"/>
      <c r="B222" s="67"/>
      <c r="C222" s="67"/>
      <c r="D222" s="67"/>
      <c r="E222" s="67"/>
      <c r="F222" s="67"/>
      <c r="G222" s="67"/>
      <c r="H222" s="67"/>
      <c r="I222" s="67"/>
      <c r="J222" s="141"/>
      <c r="K222" s="166" t="s">
        <v>19</v>
      </c>
      <c r="L222" s="144">
        <f>J208</f>
        <v>136250000</v>
      </c>
      <c r="M222" s="171"/>
    </row>
    <row r="223" spans="1:13" ht="15">
      <c r="A223" s="140"/>
      <c r="B223" s="67"/>
      <c r="C223" s="67"/>
      <c r="D223" s="67"/>
      <c r="E223" s="67"/>
      <c r="F223" s="67"/>
      <c r="G223" s="67"/>
      <c r="H223" s="67"/>
      <c r="I223" s="67"/>
      <c r="J223" s="141"/>
      <c r="K223" s="167" t="s">
        <v>9</v>
      </c>
      <c r="L223" s="145">
        <f>SUM(L218:L222)</f>
        <v>972604281</v>
      </c>
      <c r="M223" s="171"/>
    </row>
    <row r="224" spans="1:13" ht="15">
      <c r="A224" s="140"/>
      <c r="B224" s="67"/>
      <c r="C224" s="67"/>
      <c r="D224" s="67"/>
      <c r="E224" s="67"/>
      <c r="F224" s="67"/>
      <c r="G224" s="67"/>
      <c r="H224" s="67"/>
      <c r="I224" s="67"/>
      <c r="J224" s="141"/>
      <c r="K224" s="164"/>
      <c r="L224" s="146"/>
      <c r="M224" s="171"/>
    </row>
    <row r="225" spans="1:13" ht="15">
      <c r="A225" s="140"/>
      <c r="B225" s="67"/>
      <c r="C225" s="67"/>
      <c r="D225" s="67"/>
      <c r="E225" s="67"/>
      <c r="F225" s="67"/>
      <c r="G225" s="67"/>
      <c r="H225" s="67"/>
      <c r="I225" s="67"/>
      <c r="J225" s="141"/>
      <c r="K225" s="164"/>
      <c r="L225" s="142"/>
      <c r="M225" s="171"/>
    </row>
    <row r="226" spans="1:13" ht="15">
      <c r="A226" s="140"/>
      <c r="B226" s="67"/>
      <c r="C226" s="67"/>
      <c r="D226" s="67"/>
      <c r="E226" s="67"/>
      <c r="F226" s="67"/>
      <c r="G226" s="67"/>
      <c r="H226" s="67"/>
      <c r="I226" s="67"/>
      <c r="J226" s="141"/>
      <c r="K226" s="164"/>
      <c r="L226" s="142"/>
      <c r="M226" s="171"/>
    </row>
    <row r="227" spans="1:13" ht="15">
      <c r="A227" s="140"/>
      <c r="B227" s="67"/>
      <c r="C227" s="67"/>
      <c r="D227" s="67"/>
      <c r="E227" s="67"/>
      <c r="F227" s="67"/>
      <c r="G227" s="67"/>
      <c r="H227" s="67"/>
      <c r="I227" s="67"/>
      <c r="J227" s="141"/>
      <c r="K227" s="164"/>
      <c r="L227" s="147"/>
      <c r="M227" s="171"/>
    </row>
    <row r="228" spans="1:13" ht="15">
      <c r="A228" s="140"/>
      <c r="B228" s="67"/>
      <c r="C228" s="67"/>
      <c r="D228" s="67"/>
      <c r="E228" s="67"/>
      <c r="F228" s="67"/>
      <c r="G228" s="67"/>
      <c r="H228" s="67"/>
      <c r="I228" s="67"/>
      <c r="J228" s="141"/>
      <c r="K228" s="164"/>
      <c r="L228" s="147"/>
      <c r="M228" s="171"/>
    </row>
    <row r="229" spans="1:13" ht="15">
      <c r="A229" s="140"/>
      <c r="B229" s="67"/>
      <c r="C229" s="67"/>
      <c r="D229" s="67"/>
      <c r="E229" s="67"/>
      <c r="F229" s="67"/>
      <c r="G229" s="67"/>
      <c r="H229" s="67"/>
      <c r="I229" s="67"/>
      <c r="J229" s="141"/>
      <c r="K229" s="164"/>
      <c r="L229" s="142"/>
      <c r="M229" s="171"/>
    </row>
    <row r="230" spans="1:13" ht="15">
      <c r="A230" s="140"/>
      <c r="B230" s="67"/>
      <c r="C230" s="67"/>
      <c r="D230" s="67"/>
      <c r="E230" s="67"/>
      <c r="F230" s="67"/>
      <c r="G230" s="67"/>
      <c r="H230" s="67"/>
      <c r="I230" s="67"/>
      <c r="J230" s="141"/>
      <c r="K230" s="164"/>
      <c r="L230" s="148"/>
      <c r="M230" s="171"/>
    </row>
    <row r="231" spans="1:13" ht="15">
      <c r="A231" s="140"/>
      <c r="B231" s="67"/>
      <c r="C231" s="67"/>
      <c r="D231" s="67"/>
      <c r="E231" s="67"/>
      <c r="F231" s="67"/>
      <c r="G231" s="67"/>
      <c r="H231" s="67"/>
      <c r="I231" s="67"/>
      <c r="J231" s="141"/>
      <c r="K231" s="165" t="s">
        <v>43</v>
      </c>
      <c r="L231" s="143"/>
      <c r="M231" s="171"/>
    </row>
    <row r="232" spans="1:13" ht="15">
      <c r="A232" s="140"/>
      <c r="B232" s="67"/>
      <c r="C232" s="67"/>
      <c r="D232" s="67"/>
      <c r="E232" s="67"/>
      <c r="F232" s="67"/>
      <c r="G232" s="67"/>
      <c r="H232" s="67"/>
      <c r="I232" s="67"/>
      <c r="J232" s="141"/>
      <c r="K232" s="166" t="s">
        <v>26</v>
      </c>
      <c r="L232" s="144">
        <f>SUMIF(H12:H201,"A45",F12:F201)</f>
        <v>0</v>
      </c>
      <c r="M232" s="171"/>
    </row>
    <row r="233" spans="1:13" ht="15">
      <c r="A233" s="140"/>
      <c r="B233" s="67"/>
      <c r="C233" s="67"/>
      <c r="D233" s="67"/>
      <c r="E233" s="67"/>
      <c r="F233" s="67"/>
      <c r="G233" s="67"/>
      <c r="H233" s="67"/>
      <c r="I233" s="67"/>
      <c r="J233" s="141"/>
      <c r="K233" s="166" t="s">
        <v>38</v>
      </c>
      <c r="L233" s="144">
        <f>SUMIF(H12:H201,"B150",F12:F201)</f>
        <v>0</v>
      </c>
      <c r="M233" s="171"/>
    </row>
    <row r="234" spans="1:13" ht="15">
      <c r="A234" s="140"/>
      <c r="B234" s="67"/>
      <c r="C234" s="67"/>
      <c r="D234" s="67"/>
      <c r="E234" s="67"/>
      <c r="F234" s="67"/>
      <c r="G234" s="67"/>
      <c r="H234" s="67"/>
      <c r="I234" s="67"/>
      <c r="J234" s="141"/>
      <c r="K234" s="168" t="s">
        <v>25</v>
      </c>
      <c r="L234" s="144">
        <f>SUMIF(H12:H201,"VHP",G12:G201)</f>
        <v>972604281</v>
      </c>
      <c r="M234" s="171"/>
    </row>
    <row r="235" spans="1:13" ht="15">
      <c r="A235" s="140"/>
      <c r="B235" s="67"/>
      <c r="C235" s="67"/>
      <c r="D235" s="67"/>
      <c r="E235" s="67"/>
      <c r="F235" s="67"/>
      <c r="G235" s="67"/>
      <c r="H235" s="67"/>
      <c r="I235" s="67"/>
      <c r="J235" s="141"/>
      <c r="K235" s="167" t="s">
        <v>9</v>
      </c>
      <c r="L235" s="145">
        <f>SUM(L232:L234)</f>
        <v>972604281</v>
      </c>
      <c r="M235" s="171"/>
    </row>
    <row r="236" spans="1:13" ht="15">
      <c r="A236" s="140"/>
      <c r="B236" s="67"/>
      <c r="C236" s="67"/>
      <c r="D236" s="67"/>
      <c r="E236" s="67"/>
      <c r="F236" s="67"/>
      <c r="G236" s="67"/>
      <c r="H236" s="67"/>
      <c r="I236" s="67"/>
      <c r="J236" s="141"/>
      <c r="K236" s="164"/>
      <c r="L236" s="142"/>
      <c r="M236" s="171"/>
    </row>
    <row r="237" spans="1:13" ht="15">
      <c r="A237" s="140"/>
      <c r="B237" s="67"/>
      <c r="C237" s="67"/>
      <c r="D237" s="67"/>
      <c r="E237" s="67"/>
      <c r="F237" s="67"/>
      <c r="G237" s="67"/>
      <c r="H237" s="67"/>
      <c r="I237" s="67"/>
      <c r="J237" s="141"/>
      <c r="K237" s="164"/>
      <c r="L237" s="142"/>
      <c r="M237" s="171"/>
    </row>
    <row r="238" spans="1:13" ht="15">
      <c r="A238" s="140"/>
      <c r="B238" s="67"/>
      <c r="C238" s="67"/>
      <c r="D238" s="67"/>
      <c r="E238" s="67"/>
      <c r="F238" s="67"/>
      <c r="G238" s="67"/>
      <c r="H238" s="67"/>
      <c r="I238" s="67"/>
      <c r="J238" s="141"/>
      <c r="K238" s="169"/>
      <c r="L238" s="142"/>
      <c r="M238" s="171"/>
    </row>
    <row r="239" spans="1:13" ht="15">
      <c r="A239" s="140"/>
      <c r="B239" s="67"/>
      <c r="C239" s="67"/>
      <c r="D239" s="67"/>
      <c r="E239" s="67"/>
      <c r="F239" s="67"/>
      <c r="G239" s="67"/>
      <c r="H239" s="67"/>
      <c r="I239" s="67"/>
      <c r="J239" s="141"/>
      <c r="K239" s="164"/>
      <c r="L239" s="142"/>
      <c r="M239" s="171"/>
    </row>
    <row r="240" spans="1:13" ht="15">
      <c r="A240" s="140"/>
      <c r="B240" s="67"/>
      <c r="C240" s="67"/>
      <c r="D240" s="67"/>
      <c r="E240" s="67"/>
      <c r="F240" s="67"/>
      <c r="G240" s="67"/>
      <c r="H240" s="67"/>
      <c r="I240" s="67"/>
      <c r="J240" s="141"/>
      <c r="K240" s="164"/>
      <c r="L240" s="142"/>
      <c r="M240" s="171"/>
    </row>
    <row r="241" spans="1:13" ht="15">
      <c r="A241" s="140"/>
      <c r="B241" s="67"/>
      <c r="C241" s="67"/>
      <c r="D241" s="67"/>
      <c r="E241" s="67"/>
      <c r="F241" s="67"/>
      <c r="G241" s="67"/>
      <c r="H241" s="67"/>
      <c r="I241" s="67"/>
      <c r="J241" s="141"/>
      <c r="K241" s="164"/>
      <c r="L241" s="142"/>
      <c r="M241" s="171"/>
    </row>
    <row r="242" spans="1:13" ht="15">
      <c r="A242" s="140"/>
      <c r="B242" s="67"/>
      <c r="C242" s="67"/>
      <c r="D242" s="67"/>
      <c r="E242" s="67"/>
      <c r="F242" s="67"/>
      <c r="G242" s="67"/>
      <c r="H242" s="67"/>
      <c r="I242" s="67"/>
      <c r="J242" s="141"/>
      <c r="K242" s="164"/>
      <c r="L242" s="142"/>
      <c r="M242" s="171"/>
    </row>
    <row r="243" spans="1:13" ht="15">
      <c r="A243" s="140"/>
      <c r="B243" s="67"/>
      <c r="C243" s="67"/>
      <c r="D243" s="67"/>
      <c r="E243" s="67"/>
      <c r="F243" s="67"/>
      <c r="G243" s="67"/>
      <c r="H243" s="67"/>
      <c r="I243" s="67"/>
      <c r="J243" s="141"/>
      <c r="K243" s="164"/>
      <c r="L243" s="142"/>
      <c r="M243" s="171"/>
    </row>
    <row r="244" spans="1:13" ht="15">
      <c r="A244" s="140"/>
      <c r="B244" s="67"/>
      <c r="C244" s="67"/>
      <c r="D244" s="67"/>
      <c r="E244" s="67"/>
      <c r="F244" s="67"/>
      <c r="G244" s="67"/>
      <c r="H244" s="67"/>
      <c r="I244" s="67"/>
      <c r="J244" s="141"/>
      <c r="K244" s="164"/>
      <c r="L244" s="142"/>
      <c r="M244" s="171"/>
    </row>
    <row r="245" spans="1:13" ht="15">
      <c r="A245" s="140"/>
      <c r="B245" s="67"/>
      <c r="C245" s="67"/>
      <c r="D245" s="67"/>
      <c r="E245" s="67"/>
      <c r="F245" s="67"/>
      <c r="G245" s="67"/>
      <c r="H245" s="67"/>
      <c r="I245" s="67"/>
      <c r="J245" s="141"/>
      <c r="K245" s="164"/>
      <c r="L245" s="142"/>
      <c r="M245" s="171"/>
    </row>
    <row r="246" spans="1:13" ht="15">
      <c r="A246" s="140"/>
      <c r="B246" s="67"/>
      <c r="C246" s="67"/>
      <c r="D246" s="67"/>
      <c r="E246" s="67"/>
      <c r="F246" s="67"/>
      <c r="G246" s="67"/>
      <c r="H246" s="67"/>
      <c r="I246" s="67"/>
      <c r="J246" s="141"/>
      <c r="K246" s="164"/>
      <c r="L246" s="142"/>
      <c r="M246" s="171"/>
    </row>
    <row r="247" spans="1:13" ht="15">
      <c r="A247" s="140"/>
      <c r="B247" s="67"/>
      <c r="C247" s="67"/>
      <c r="D247" s="67"/>
      <c r="E247" s="67"/>
      <c r="F247" s="67"/>
      <c r="G247" s="67"/>
      <c r="H247" s="67"/>
      <c r="I247" s="67"/>
      <c r="J247" s="141"/>
      <c r="K247" s="164"/>
      <c r="L247" s="142"/>
      <c r="M247" s="171"/>
    </row>
    <row r="248" spans="1:13" ht="15">
      <c r="A248" s="140"/>
      <c r="B248" s="67"/>
      <c r="C248" s="67"/>
      <c r="D248" s="67"/>
      <c r="E248" s="67"/>
      <c r="F248" s="67"/>
      <c r="G248" s="67"/>
      <c r="H248" s="67"/>
      <c r="I248" s="67"/>
      <c r="J248" s="141"/>
      <c r="K248" s="164"/>
      <c r="L248" s="142"/>
      <c r="M248" s="171"/>
    </row>
    <row r="249" spans="1:13" ht="15">
      <c r="A249" s="140"/>
      <c r="B249" s="67"/>
      <c r="C249" s="67"/>
      <c r="D249" s="67"/>
      <c r="E249" s="67"/>
      <c r="F249" s="67"/>
      <c r="G249" s="67"/>
      <c r="H249" s="67"/>
      <c r="I249" s="67"/>
      <c r="J249" s="141"/>
      <c r="K249" s="164"/>
      <c r="L249" s="149"/>
      <c r="M249" s="171"/>
    </row>
    <row r="250" spans="1:13" ht="15">
      <c r="A250" s="69" t="s">
        <v>48</v>
      </c>
      <c r="B250" s="120"/>
      <c r="C250" s="121"/>
      <c r="D250" s="121"/>
      <c r="E250" s="122"/>
      <c r="F250" s="123"/>
      <c r="G250" s="124"/>
      <c r="H250" s="125"/>
      <c r="I250" s="125"/>
      <c r="J250" s="88"/>
      <c r="K250" s="126"/>
      <c r="L250" s="77" t="s">
        <v>48</v>
      </c>
      <c r="M250" s="171"/>
    </row>
  </sheetData>
  <sheetProtection password="F66E" sheet="1"/>
  <mergeCells count="5">
    <mergeCell ref="C4:L4"/>
    <mergeCell ref="C5:L5"/>
    <mergeCell ref="C6:L6"/>
    <mergeCell ref="C2:L3"/>
    <mergeCell ref="A8:B8"/>
  </mergeCells>
  <printOptions horizontalCentered="1" verticalCentered="1"/>
  <pageMargins left="0.6974803149606299" right="0.15748031496062992" top="0.3937007874015748" bottom="0.3937007874015748" header="0.31496062992125984" footer="0.31496062992125984"/>
  <pageSetup fitToHeight="4" horizontalDpi="600" verticalDpi="600" orientation="landscape" paperSize="9" scale="32" r:id="rId2"/>
  <headerFooter>
    <oddFooter xml:space="preserve">&amp;C© 2019 Williams Servicos Maritimos Ltda, Brazil         </oddFooter>
  </headerFooter>
  <rowBreaks count="4" manualBreakCount="4">
    <brk id="34" max="11" man="1"/>
    <brk id="84" max="11" man="1"/>
    <brk id="128" max="11" man="1"/>
    <brk id="16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2018-07-11T13:01:37Z</cp:lastPrinted>
  <dcterms:created xsi:type="dcterms:W3CDTF">2011-07-20T14:20:00Z</dcterms:created>
  <dcterms:modified xsi:type="dcterms:W3CDTF">2019-02-13T14:29:26Z</dcterms:modified>
  <cp:category/>
  <cp:version/>
  <cp:contentType/>
  <cp:contentStatus/>
</cp:coreProperties>
</file>